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5" windowWidth="18975" windowHeight="11955"/>
  </bookViews>
  <sheets>
    <sheet name="GRC_Vrakas_Anagnostou" sheetId="1" r:id="rId1"/>
  </sheets>
  <calcPr calcId="145621"/>
</workbook>
</file>

<file path=xl/calcChain.xml><?xml version="1.0" encoding="utf-8"?>
<calcChain xmlns="http://schemas.openxmlformats.org/spreadsheetml/2006/main">
  <c r="L36" i="1" l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35" i="1"/>
  <c r="A35" i="1"/>
  <c r="A36" i="1" s="1"/>
  <c r="A37" i="1" l="1"/>
  <c r="B17" i="1"/>
  <c r="B26" i="1" s="1"/>
  <c r="B16" i="1"/>
  <c r="B15" i="1"/>
  <c r="A38" i="1" l="1"/>
  <c r="B19" i="1"/>
  <c r="B29" i="1"/>
  <c r="B22" i="1"/>
  <c r="B24" i="1" s="1"/>
  <c r="B28" i="1"/>
  <c r="B37" i="1"/>
  <c r="B35" i="1"/>
  <c r="B36" i="1"/>
  <c r="B18" i="1"/>
  <c r="B27" i="1"/>
  <c r="B21" i="1"/>
  <c r="A39" i="1" l="1"/>
  <c r="E36" i="1"/>
  <c r="E35" i="1"/>
  <c r="F36" i="1"/>
  <c r="F35" i="1"/>
  <c r="F37" i="1"/>
  <c r="B31" i="1"/>
  <c r="D37" i="1"/>
  <c r="B23" i="1"/>
  <c r="C35" i="1" s="1"/>
  <c r="H35" i="1" s="1"/>
  <c r="D36" i="1"/>
  <c r="B30" i="1"/>
  <c r="E37" i="1"/>
  <c r="D35" i="1"/>
  <c r="B38" i="1"/>
  <c r="D38" i="1" s="1"/>
  <c r="A40" i="1" l="1"/>
  <c r="K37" i="1"/>
  <c r="C37" i="1"/>
  <c r="H37" i="1" s="1"/>
  <c r="C36" i="1"/>
  <c r="H36" i="1" s="1"/>
  <c r="K35" i="1"/>
  <c r="K36" i="1"/>
  <c r="J35" i="1"/>
  <c r="G35" i="1"/>
  <c r="I35" i="1" s="1"/>
  <c r="E38" i="1"/>
  <c r="F38" i="1"/>
  <c r="K38" i="1" s="1"/>
  <c r="B39" i="1"/>
  <c r="C38" i="1"/>
  <c r="H38" i="1" s="1"/>
  <c r="A41" i="1" l="1"/>
  <c r="G36" i="1"/>
  <c r="I36" i="1" s="1"/>
  <c r="J37" i="1"/>
  <c r="G37" i="1"/>
  <c r="I37" i="1" s="1"/>
  <c r="J36" i="1"/>
  <c r="G38" i="1"/>
  <c r="I38" i="1" s="1"/>
  <c r="J38" i="1"/>
  <c r="E39" i="1"/>
  <c r="F39" i="1"/>
  <c r="B40" i="1"/>
  <c r="D39" i="1"/>
  <c r="C39" i="1"/>
  <c r="H39" i="1" s="1"/>
  <c r="A42" i="1" l="1"/>
  <c r="K39" i="1"/>
  <c r="G39" i="1"/>
  <c r="I39" i="1" s="1"/>
  <c r="J39" i="1"/>
  <c r="E40" i="1"/>
  <c r="F40" i="1"/>
  <c r="B41" i="1"/>
  <c r="D40" i="1"/>
  <c r="C40" i="1"/>
  <c r="H40" i="1" s="1"/>
  <c r="A43" i="1" l="1"/>
  <c r="K40" i="1"/>
  <c r="J40" i="1"/>
  <c r="G40" i="1"/>
  <c r="I40" i="1" s="1"/>
  <c r="E41" i="1"/>
  <c r="F41" i="1"/>
  <c r="D41" i="1"/>
  <c r="C41" i="1"/>
  <c r="H41" i="1" s="1"/>
  <c r="B42" i="1"/>
  <c r="A44" i="1" l="1"/>
  <c r="K41" i="1"/>
  <c r="G41" i="1"/>
  <c r="I41" i="1" s="1"/>
  <c r="J41" i="1"/>
  <c r="E42" i="1"/>
  <c r="F42" i="1"/>
  <c r="B43" i="1"/>
  <c r="D42" i="1"/>
  <c r="C42" i="1"/>
  <c r="H42" i="1" s="1"/>
  <c r="A45" i="1" l="1"/>
  <c r="K42" i="1"/>
  <c r="J42" i="1"/>
  <c r="G42" i="1"/>
  <c r="I42" i="1" s="1"/>
  <c r="E43" i="1"/>
  <c r="F43" i="1"/>
  <c r="B44" i="1"/>
  <c r="D43" i="1"/>
  <c r="C43" i="1"/>
  <c r="H43" i="1" s="1"/>
  <c r="A46" i="1" l="1"/>
  <c r="K43" i="1"/>
  <c r="J43" i="1"/>
  <c r="G43" i="1"/>
  <c r="I43" i="1" s="1"/>
  <c r="E44" i="1"/>
  <c r="F44" i="1"/>
  <c r="B45" i="1"/>
  <c r="D44" i="1"/>
  <c r="C44" i="1"/>
  <c r="H44" i="1" s="1"/>
  <c r="A47" i="1" l="1"/>
  <c r="K44" i="1"/>
  <c r="G44" i="1"/>
  <c r="I44" i="1" s="1"/>
  <c r="J44" i="1"/>
  <c r="E45" i="1"/>
  <c r="F45" i="1"/>
  <c r="B46" i="1"/>
  <c r="D45" i="1"/>
  <c r="C45" i="1"/>
  <c r="H45" i="1" s="1"/>
  <c r="A48" i="1" l="1"/>
  <c r="K45" i="1"/>
  <c r="G45" i="1"/>
  <c r="I45" i="1" s="1"/>
  <c r="J45" i="1"/>
  <c r="F46" i="1"/>
  <c r="E46" i="1"/>
  <c r="B47" i="1"/>
  <c r="D46" i="1"/>
  <c r="C46" i="1"/>
  <c r="H46" i="1" s="1"/>
  <c r="A49" i="1" l="1"/>
  <c r="K46" i="1"/>
  <c r="J46" i="1"/>
  <c r="G46" i="1"/>
  <c r="I46" i="1" s="1"/>
  <c r="E47" i="1"/>
  <c r="F47" i="1"/>
  <c r="B48" i="1"/>
  <c r="D47" i="1"/>
  <c r="C47" i="1"/>
  <c r="H47" i="1" s="1"/>
  <c r="A50" i="1" l="1"/>
  <c r="K47" i="1"/>
  <c r="G47" i="1"/>
  <c r="I47" i="1" s="1"/>
  <c r="J47" i="1"/>
  <c r="F48" i="1"/>
  <c r="E48" i="1"/>
  <c r="B49" i="1"/>
  <c r="D48" i="1"/>
  <c r="C48" i="1"/>
  <c r="H48" i="1" s="1"/>
  <c r="A51" i="1" l="1"/>
  <c r="K48" i="1"/>
  <c r="G48" i="1"/>
  <c r="I48" i="1" s="1"/>
  <c r="J48" i="1"/>
  <c r="F49" i="1"/>
  <c r="E49" i="1"/>
  <c r="B50" i="1"/>
  <c r="D49" i="1"/>
  <c r="C49" i="1"/>
  <c r="H49" i="1" s="1"/>
  <c r="A52" i="1" l="1"/>
  <c r="K49" i="1"/>
  <c r="G49" i="1"/>
  <c r="I49" i="1" s="1"/>
  <c r="J49" i="1"/>
  <c r="E50" i="1"/>
  <c r="F50" i="1"/>
  <c r="B51" i="1"/>
  <c r="D50" i="1"/>
  <c r="C50" i="1"/>
  <c r="H50" i="1" s="1"/>
  <c r="A53" i="1" l="1"/>
  <c r="K50" i="1"/>
  <c r="G50" i="1"/>
  <c r="I50" i="1" s="1"/>
  <c r="J50" i="1"/>
  <c r="E51" i="1"/>
  <c r="F51" i="1"/>
  <c r="B52" i="1"/>
  <c r="D51" i="1"/>
  <c r="C51" i="1"/>
  <c r="H51" i="1" s="1"/>
  <c r="A54" i="1" l="1"/>
  <c r="K51" i="1"/>
  <c r="J51" i="1"/>
  <c r="G51" i="1"/>
  <c r="I51" i="1" s="1"/>
  <c r="E52" i="1"/>
  <c r="F52" i="1"/>
  <c r="B53" i="1"/>
  <c r="D52" i="1"/>
  <c r="C52" i="1"/>
  <c r="H52" i="1" s="1"/>
  <c r="A55" i="1" l="1"/>
  <c r="K52" i="1"/>
  <c r="J52" i="1"/>
  <c r="G52" i="1"/>
  <c r="I52" i="1" s="1"/>
  <c r="F53" i="1"/>
  <c r="E53" i="1"/>
  <c r="B54" i="1"/>
  <c r="D53" i="1"/>
  <c r="C53" i="1"/>
  <c r="H53" i="1" s="1"/>
  <c r="A56" i="1" l="1"/>
  <c r="K53" i="1"/>
  <c r="G53" i="1"/>
  <c r="I53" i="1" s="1"/>
  <c r="J53" i="1"/>
  <c r="E54" i="1"/>
  <c r="F54" i="1"/>
  <c r="B55" i="1"/>
  <c r="D54" i="1"/>
  <c r="C54" i="1"/>
  <c r="H54" i="1" s="1"/>
  <c r="A57" i="1" l="1"/>
  <c r="K54" i="1"/>
  <c r="G54" i="1"/>
  <c r="I54" i="1" s="1"/>
  <c r="J54" i="1"/>
  <c r="E55" i="1"/>
  <c r="F55" i="1"/>
  <c r="B56" i="1"/>
  <c r="D55" i="1"/>
  <c r="C55" i="1"/>
  <c r="H55" i="1" s="1"/>
  <c r="A58" i="1" l="1"/>
  <c r="K55" i="1"/>
  <c r="G55" i="1"/>
  <c r="I55" i="1" s="1"/>
  <c r="J55" i="1"/>
  <c r="E56" i="1"/>
  <c r="F56" i="1"/>
  <c r="B57" i="1"/>
  <c r="D56" i="1"/>
  <c r="C56" i="1"/>
  <c r="H56" i="1" s="1"/>
  <c r="A59" i="1" l="1"/>
  <c r="K56" i="1"/>
  <c r="G56" i="1"/>
  <c r="I56" i="1" s="1"/>
  <c r="J56" i="1"/>
  <c r="E57" i="1"/>
  <c r="F57" i="1"/>
  <c r="B58" i="1"/>
  <c r="D57" i="1"/>
  <c r="C57" i="1"/>
  <c r="H57" i="1" s="1"/>
  <c r="A60" i="1" l="1"/>
  <c r="K57" i="1"/>
  <c r="G57" i="1"/>
  <c r="I57" i="1" s="1"/>
  <c r="J57" i="1"/>
  <c r="E58" i="1"/>
  <c r="F58" i="1"/>
  <c r="B59" i="1"/>
  <c r="D58" i="1"/>
  <c r="C58" i="1"/>
  <c r="H58" i="1" s="1"/>
  <c r="A61" i="1" l="1"/>
  <c r="K58" i="1"/>
  <c r="J58" i="1"/>
  <c r="G58" i="1"/>
  <c r="I58" i="1" s="1"/>
  <c r="E59" i="1"/>
  <c r="F59" i="1"/>
  <c r="B60" i="1"/>
  <c r="D59" i="1"/>
  <c r="C59" i="1"/>
  <c r="H59" i="1" s="1"/>
  <c r="A62" i="1" l="1"/>
  <c r="K59" i="1"/>
  <c r="J59" i="1"/>
  <c r="G59" i="1"/>
  <c r="I59" i="1" s="1"/>
  <c r="E60" i="1"/>
  <c r="F60" i="1"/>
  <c r="B61" i="1"/>
  <c r="D60" i="1"/>
  <c r="C60" i="1"/>
  <c r="H60" i="1" s="1"/>
  <c r="A63" i="1" l="1"/>
  <c r="K60" i="1"/>
  <c r="J60" i="1"/>
  <c r="G60" i="1"/>
  <c r="I60" i="1" s="1"/>
  <c r="E61" i="1"/>
  <c r="F61" i="1"/>
  <c r="B62" i="1"/>
  <c r="D61" i="1"/>
  <c r="C61" i="1"/>
  <c r="H61" i="1" s="1"/>
  <c r="A64" i="1" l="1"/>
  <c r="K61" i="1"/>
  <c r="G61" i="1"/>
  <c r="I61" i="1" s="1"/>
  <c r="J61" i="1"/>
  <c r="E62" i="1"/>
  <c r="F62" i="1"/>
  <c r="D62" i="1"/>
  <c r="C62" i="1"/>
  <c r="H62" i="1" s="1"/>
  <c r="B63" i="1"/>
  <c r="A65" i="1" l="1"/>
  <c r="K62" i="1"/>
  <c r="J62" i="1"/>
  <c r="G62" i="1"/>
  <c r="I62" i="1" s="1"/>
  <c r="E63" i="1"/>
  <c r="F63" i="1"/>
  <c r="B64" i="1"/>
  <c r="D63" i="1"/>
  <c r="C63" i="1"/>
  <c r="H63" i="1" s="1"/>
  <c r="A66" i="1" l="1"/>
  <c r="K63" i="1"/>
  <c r="G63" i="1"/>
  <c r="I63" i="1" s="1"/>
  <c r="J63" i="1"/>
  <c r="E64" i="1"/>
  <c r="F64" i="1"/>
  <c r="B65" i="1"/>
  <c r="D64" i="1"/>
  <c r="C64" i="1"/>
  <c r="H64" i="1" s="1"/>
  <c r="A67" i="1" l="1"/>
  <c r="K64" i="1"/>
  <c r="G64" i="1"/>
  <c r="I64" i="1" s="1"/>
  <c r="J64" i="1"/>
  <c r="E65" i="1"/>
  <c r="F65" i="1"/>
  <c r="D65" i="1"/>
  <c r="C65" i="1"/>
  <c r="H65" i="1" s="1"/>
  <c r="B66" i="1"/>
  <c r="A68" i="1" l="1"/>
  <c r="K65" i="1"/>
  <c r="G65" i="1"/>
  <c r="I65" i="1" s="1"/>
  <c r="J65" i="1"/>
  <c r="E66" i="1"/>
  <c r="F66" i="1"/>
  <c r="B67" i="1"/>
  <c r="D66" i="1"/>
  <c r="C66" i="1"/>
  <c r="H66" i="1" s="1"/>
  <c r="A69" i="1" l="1"/>
  <c r="K66" i="1"/>
  <c r="J66" i="1"/>
  <c r="G66" i="1"/>
  <c r="I66" i="1" s="1"/>
  <c r="F67" i="1"/>
  <c r="E67" i="1"/>
  <c r="B68" i="1"/>
  <c r="D67" i="1"/>
  <c r="C67" i="1"/>
  <c r="H67" i="1" s="1"/>
  <c r="A70" i="1" l="1"/>
  <c r="K67" i="1"/>
  <c r="G67" i="1"/>
  <c r="I67" i="1" s="1"/>
  <c r="J67" i="1"/>
  <c r="E68" i="1"/>
  <c r="F68" i="1"/>
  <c r="D68" i="1"/>
  <c r="C68" i="1"/>
  <c r="H68" i="1" s="1"/>
  <c r="B69" i="1"/>
  <c r="A71" i="1" l="1"/>
  <c r="K68" i="1"/>
  <c r="J68" i="1"/>
  <c r="G68" i="1"/>
  <c r="I68" i="1" s="1"/>
  <c r="F69" i="1"/>
  <c r="E69" i="1"/>
  <c r="B70" i="1"/>
  <c r="D69" i="1"/>
  <c r="C69" i="1"/>
  <c r="H69" i="1" s="1"/>
  <c r="A72" i="1" l="1"/>
  <c r="K69" i="1"/>
  <c r="G69" i="1"/>
  <c r="I69" i="1" s="1"/>
  <c r="J69" i="1"/>
  <c r="E70" i="1"/>
  <c r="F70" i="1"/>
  <c r="D70" i="1"/>
  <c r="C70" i="1"/>
  <c r="H70" i="1" s="1"/>
  <c r="B71" i="1"/>
  <c r="A73" i="1" l="1"/>
  <c r="K70" i="1"/>
  <c r="G70" i="1"/>
  <c r="I70" i="1" s="1"/>
  <c r="J70" i="1"/>
  <c r="E71" i="1"/>
  <c r="F71" i="1"/>
  <c r="B72" i="1"/>
  <c r="D71" i="1"/>
  <c r="C71" i="1"/>
  <c r="H71" i="1" s="1"/>
  <c r="A74" i="1" l="1"/>
  <c r="K71" i="1"/>
  <c r="J71" i="1"/>
  <c r="G71" i="1"/>
  <c r="I71" i="1" s="1"/>
  <c r="F72" i="1"/>
  <c r="E72" i="1"/>
  <c r="D72" i="1"/>
  <c r="C72" i="1"/>
  <c r="H72" i="1" s="1"/>
  <c r="B73" i="1"/>
  <c r="A75" i="1" l="1"/>
  <c r="K72" i="1"/>
  <c r="J72" i="1"/>
  <c r="G72" i="1"/>
  <c r="I72" i="1" s="1"/>
  <c r="E73" i="1"/>
  <c r="F73" i="1"/>
  <c r="B74" i="1"/>
  <c r="D73" i="1"/>
  <c r="C73" i="1"/>
  <c r="H73" i="1" s="1"/>
  <c r="A76" i="1" l="1"/>
  <c r="K73" i="1"/>
  <c r="G73" i="1"/>
  <c r="I73" i="1" s="1"/>
  <c r="J73" i="1"/>
  <c r="E74" i="1"/>
  <c r="F74" i="1"/>
  <c r="D74" i="1"/>
  <c r="C74" i="1"/>
  <c r="H74" i="1" s="1"/>
  <c r="B75" i="1"/>
  <c r="A77" i="1" l="1"/>
  <c r="K74" i="1"/>
  <c r="J74" i="1"/>
  <c r="G74" i="1"/>
  <c r="I74" i="1" s="1"/>
  <c r="E75" i="1"/>
  <c r="F75" i="1"/>
  <c r="B76" i="1"/>
  <c r="D75" i="1"/>
  <c r="C75" i="1"/>
  <c r="H75" i="1" s="1"/>
  <c r="A78" i="1" l="1"/>
  <c r="K75" i="1"/>
  <c r="J75" i="1"/>
  <c r="G75" i="1"/>
  <c r="I75" i="1" s="1"/>
  <c r="E76" i="1"/>
  <c r="F76" i="1"/>
  <c r="B77" i="1"/>
  <c r="D76" i="1"/>
  <c r="C76" i="1"/>
  <c r="H76" i="1" s="1"/>
  <c r="A79" i="1" l="1"/>
  <c r="K76" i="1"/>
  <c r="J76" i="1"/>
  <c r="G76" i="1"/>
  <c r="I76" i="1" s="1"/>
  <c r="E77" i="1"/>
  <c r="F77" i="1"/>
  <c r="B78" i="1"/>
  <c r="D77" i="1"/>
  <c r="C77" i="1"/>
  <c r="H77" i="1" s="1"/>
  <c r="A80" i="1" l="1"/>
  <c r="K77" i="1"/>
  <c r="G77" i="1"/>
  <c r="I77" i="1" s="1"/>
  <c r="J77" i="1"/>
  <c r="E78" i="1"/>
  <c r="F78" i="1"/>
  <c r="D78" i="1"/>
  <c r="C78" i="1"/>
  <c r="H78" i="1" s="1"/>
  <c r="B79" i="1"/>
  <c r="A81" i="1" l="1"/>
  <c r="K78" i="1"/>
  <c r="G78" i="1"/>
  <c r="I78" i="1" s="1"/>
  <c r="J78" i="1"/>
  <c r="E79" i="1"/>
  <c r="F79" i="1"/>
  <c r="B80" i="1"/>
  <c r="D79" i="1"/>
  <c r="C79" i="1"/>
  <c r="H79" i="1" s="1"/>
  <c r="A82" i="1" l="1"/>
  <c r="K79" i="1"/>
  <c r="G79" i="1"/>
  <c r="I79" i="1" s="1"/>
  <c r="J79" i="1"/>
  <c r="E80" i="1"/>
  <c r="F80" i="1"/>
  <c r="B81" i="1"/>
  <c r="D80" i="1"/>
  <c r="C80" i="1"/>
  <c r="H80" i="1" s="1"/>
  <c r="A83" i="1" l="1"/>
  <c r="K80" i="1"/>
  <c r="J80" i="1"/>
  <c r="G80" i="1"/>
  <c r="I80" i="1" s="1"/>
  <c r="E81" i="1"/>
  <c r="F81" i="1"/>
  <c r="D81" i="1"/>
  <c r="C81" i="1"/>
  <c r="H81" i="1" s="1"/>
  <c r="B82" i="1"/>
  <c r="A84" i="1" l="1"/>
  <c r="K81" i="1"/>
  <c r="G81" i="1"/>
  <c r="I81" i="1" s="1"/>
  <c r="J81" i="1"/>
  <c r="E82" i="1"/>
  <c r="F82" i="1"/>
  <c r="B83" i="1"/>
  <c r="D82" i="1"/>
  <c r="C82" i="1"/>
  <c r="H82" i="1" s="1"/>
  <c r="A85" i="1" l="1"/>
  <c r="K82" i="1"/>
  <c r="G82" i="1"/>
  <c r="I82" i="1" s="1"/>
  <c r="J82" i="1"/>
  <c r="F83" i="1"/>
  <c r="E83" i="1"/>
  <c r="D83" i="1"/>
  <c r="C83" i="1"/>
  <c r="H83" i="1" s="1"/>
  <c r="B84" i="1"/>
  <c r="A86" i="1" l="1"/>
  <c r="K83" i="1"/>
  <c r="G83" i="1"/>
  <c r="I83" i="1" s="1"/>
  <c r="J83" i="1"/>
  <c r="E84" i="1"/>
  <c r="F84" i="1"/>
  <c r="B85" i="1"/>
  <c r="D84" i="1"/>
  <c r="C84" i="1"/>
  <c r="H84" i="1" s="1"/>
  <c r="A87" i="1" l="1"/>
  <c r="K84" i="1"/>
  <c r="G84" i="1"/>
  <c r="I84" i="1" s="1"/>
  <c r="J84" i="1"/>
  <c r="F85" i="1"/>
  <c r="E85" i="1"/>
  <c r="B86" i="1"/>
  <c r="D85" i="1"/>
  <c r="C85" i="1"/>
  <c r="H85" i="1" s="1"/>
  <c r="A88" i="1" l="1"/>
  <c r="K85" i="1"/>
  <c r="G85" i="1"/>
  <c r="I85" i="1" s="1"/>
  <c r="J85" i="1"/>
  <c r="E86" i="1"/>
  <c r="F86" i="1"/>
  <c r="B87" i="1"/>
  <c r="D86" i="1"/>
  <c r="C86" i="1"/>
  <c r="H86" i="1" s="1"/>
  <c r="A89" i="1" l="1"/>
  <c r="K86" i="1"/>
  <c r="J86" i="1"/>
  <c r="G86" i="1"/>
  <c r="I86" i="1" s="1"/>
  <c r="E87" i="1"/>
  <c r="F87" i="1"/>
  <c r="B88" i="1"/>
  <c r="D87" i="1"/>
  <c r="C87" i="1"/>
  <c r="H87" i="1" s="1"/>
  <c r="A90" i="1" l="1"/>
  <c r="K87" i="1"/>
  <c r="J87" i="1"/>
  <c r="G87" i="1"/>
  <c r="I87" i="1" s="1"/>
  <c r="F88" i="1"/>
  <c r="E88" i="1"/>
  <c r="B89" i="1"/>
  <c r="D88" i="1"/>
  <c r="C88" i="1"/>
  <c r="H88" i="1" s="1"/>
  <c r="A91" i="1" l="1"/>
  <c r="K88" i="1"/>
  <c r="J88" i="1"/>
  <c r="G88" i="1"/>
  <c r="I88" i="1" s="1"/>
  <c r="E89" i="1"/>
  <c r="F89" i="1"/>
  <c r="B90" i="1"/>
  <c r="D89" i="1"/>
  <c r="C89" i="1"/>
  <c r="H89" i="1" s="1"/>
  <c r="A92" i="1" l="1"/>
  <c r="K89" i="1"/>
  <c r="G89" i="1"/>
  <c r="I89" i="1" s="1"/>
  <c r="J89" i="1"/>
  <c r="E90" i="1"/>
  <c r="F90" i="1"/>
  <c r="B91" i="1"/>
  <c r="D90" i="1"/>
  <c r="C90" i="1"/>
  <c r="H90" i="1" s="1"/>
  <c r="A93" i="1" l="1"/>
  <c r="K90" i="1"/>
  <c r="J90" i="1"/>
  <c r="G90" i="1"/>
  <c r="I90" i="1" s="1"/>
  <c r="E91" i="1"/>
  <c r="F91" i="1"/>
  <c r="B92" i="1"/>
  <c r="D91" i="1"/>
  <c r="C91" i="1"/>
  <c r="H91" i="1" s="1"/>
  <c r="A94" i="1" l="1"/>
  <c r="K91" i="1"/>
  <c r="G91" i="1"/>
  <c r="I91" i="1" s="1"/>
  <c r="J91" i="1"/>
  <c r="E92" i="1"/>
  <c r="F92" i="1"/>
  <c r="B93" i="1"/>
  <c r="D92" i="1"/>
  <c r="C92" i="1"/>
  <c r="H92" i="1" s="1"/>
  <c r="A95" i="1" l="1"/>
  <c r="K92" i="1"/>
  <c r="G92" i="1"/>
  <c r="I92" i="1" s="1"/>
  <c r="J92" i="1"/>
  <c r="E93" i="1"/>
  <c r="F93" i="1"/>
  <c r="B94" i="1"/>
  <c r="D93" i="1"/>
  <c r="C93" i="1"/>
  <c r="H93" i="1" s="1"/>
  <c r="A96" i="1" l="1"/>
  <c r="K93" i="1"/>
  <c r="G93" i="1"/>
  <c r="I93" i="1" s="1"/>
  <c r="J93" i="1"/>
  <c r="E94" i="1"/>
  <c r="F94" i="1"/>
  <c r="B95" i="1"/>
  <c r="D94" i="1"/>
  <c r="C94" i="1"/>
  <c r="H94" i="1" s="1"/>
  <c r="A97" i="1" l="1"/>
  <c r="K94" i="1"/>
  <c r="J94" i="1"/>
  <c r="G94" i="1"/>
  <c r="I94" i="1" s="1"/>
  <c r="E95" i="1"/>
  <c r="F95" i="1"/>
  <c r="B96" i="1"/>
  <c r="D95" i="1"/>
  <c r="C95" i="1"/>
  <c r="H95" i="1" s="1"/>
  <c r="A98" i="1" l="1"/>
  <c r="K95" i="1"/>
  <c r="G95" i="1"/>
  <c r="I95" i="1" s="1"/>
  <c r="J95" i="1"/>
  <c r="E96" i="1"/>
  <c r="F96" i="1"/>
  <c r="B97" i="1"/>
  <c r="D96" i="1"/>
  <c r="C96" i="1"/>
  <c r="H96" i="1" s="1"/>
  <c r="A99" i="1" l="1"/>
  <c r="K96" i="1"/>
  <c r="J96" i="1"/>
  <c r="G96" i="1"/>
  <c r="I96" i="1" s="1"/>
  <c r="F97" i="1"/>
  <c r="E97" i="1"/>
  <c r="B98" i="1"/>
  <c r="D97" i="1"/>
  <c r="C97" i="1"/>
  <c r="H97" i="1" s="1"/>
  <c r="A100" i="1" l="1"/>
  <c r="K97" i="1"/>
  <c r="G97" i="1"/>
  <c r="I97" i="1" s="1"/>
  <c r="J97" i="1"/>
  <c r="E98" i="1"/>
  <c r="F98" i="1"/>
  <c r="B99" i="1"/>
  <c r="D98" i="1"/>
  <c r="C98" i="1"/>
  <c r="H98" i="1" s="1"/>
  <c r="A101" i="1" l="1"/>
  <c r="K98" i="1"/>
  <c r="G98" i="1"/>
  <c r="I98" i="1" s="1"/>
  <c r="J98" i="1"/>
  <c r="E99" i="1"/>
  <c r="F99" i="1"/>
  <c r="B100" i="1"/>
  <c r="D99" i="1"/>
  <c r="C99" i="1"/>
  <c r="H99" i="1" s="1"/>
  <c r="A102" i="1" l="1"/>
  <c r="K99" i="1"/>
  <c r="J99" i="1"/>
  <c r="G99" i="1"/>
  <c r="I99" i="1" s="1"/>
  <c r="E100" i="1"/>
  <c r="F100" i="1"/>
  <c r="B101" i="1"/>
  <c r="D100" i="1"/>
  <c r="C100" i="1"/>
  <c r="H100" i="1" s="1"/>
  <c r="A103" i="1" l="1"/>
  <c r="K100" i="1"/>
  <c r="J100" i="1"/>
  <c r="G100" i="1"/>
  <c r="I100" i="1" s="1"/>
  <c r="F101" i="1"/>
  <c r="E101" i="1"/>
  <c r="B102" i="1"/>
  <c r="D101" i="1"/>
  <c r="C101" i="1"/>
  <c r="H101" i="1" s="1"/>
  <c r="A104" i="1" l="1"/>
  <c r="K101" i="1"/>
  <c r="G101" i="1"/>
  <c r="I101" i="1" s="1"/>
  <c r="J101" i="1"/>
  <c r="E102" i="1"/>
  <c r="F102" i="1"/>
  <c r="B103" i="1"/>
  <c r="D102" i="1"/>
  <c r="C102" i="1"/>
  <c r="H102" i="1" s="1"/>
  <c r="A105" i="1" l="1"/>
  <c r="K102" i="1"/>
  <c r="J102" i="1"/>
  <c r="G102" i="1"/>
  <c r="I102" i="1" s="1"/>
  <c r="E103" i="1"/>
  <c r="F103" i="1"/>
  <c r="B104" i="1"/>
  <c r="D103" i="1"/>
  <c r="C103" i="1"/>
  <c r="H103" i="1" s="1"/>
  <c r="A106" i="1" l="1"/>
  <c r="K103" i="1"/>
  <c r="G103" i="1"/>
  <c r="I103" i="1" s="1"/>
  <c r="J103" i="1"/>
  <c r="E104" i="1"/>
  <c r="F104" i="1"/>
  <c r="B105" i="1"/>
  <c r="D104" i="1"/>
  <c r="C104" i="1"/>
  <c r="H104" i="1" s="1"/>
  <c r="A107" i="1" l="1"/>
  <c r="K104" i="1"/>
  <c r="J104" i="1"/>
  <c r="G104" i="1"/>
  <c r="I104" i="1" s="1"/>
  <c r="E105" i="1"/>
  <c r="F105" i="1"/>
  <c r="B106" i="1"/>
  <c r="D105" i="1"/>
  <c r="C105" i="1"/>
  <c r="H105" i="1" s="1"/>
  <c r="A108" i="1" l="1"/>
  <c r="K105" i="1"/>
  <c r="G105" i="1"/>
  <c r="I105" i="1" s="1"/>
  <c r="J105" i="1"/>
  <c r="E106" i="1"/>
  <c r="F106" i="1"/>
  <c r="B107" i="1"/>
  <c r="D106" i="1"/>
  <c r="C106" i="1"/>
  <c r="H106" i="1" s="1"/>
  <c r="A109" i="1" l="1"/>
  <c r="K106" i="1"/>
  <c r="G106" i="1"/>
  <c r="I106" i="1" s="1"/>
  <c r="J106" i="1"/>
  <c r="E107" i="1"/>
  <c r="F107" i="1"/>
  <c r="B108" i="1"/>
  <c r="D107" i="1"/>
  <c r="C107" i="1"/>
  <c r="H107" i="1" s="1"/>
  <c r="A110" i="1" l="1"/>
  <c r="K107" i="1"/>
  <c r="J107" i="1"/>
  <c r="G107" i="1"/>
  <c r="I107" i="1" s="1"/>
  <c r="E108" i="1"/>
  <c r="F108" i="1"/>
  <c r="B109" i="1"/>
  <c r="D108" i="1"/>
  <c r="C108" i="1"/>
  <c r="H108" i="1" s="1"/>
  <c r="A111" i="1" l="1"/>
  <c r="K108" i="1"/>
  <c r="J108" i="1"/>
  <c r="G108" i="1"/>
  <c r="I108" i="1" s="1"/>
  <c r="E109" i="1"/>
  <c r="F109" i="1"/>
  <c r="B110" i="1"/>
  <c r="D109" i="1"/>
  <c r="C109" i="1"/>
  <c r="H109" i="1" s="1"/>
  <c r="A112" i="1" l="1"/>
  <c r="K109" i="1"/>
  <c r="G109" i="1"/>
  <c r="I109" i="1" s="1"/>
  <c r="J109" i="1"/>
  <c r="E110" i="1"/>
  <c r="F110" i="1"/>
  <c r="B111" i="1"/>
  <c r="D110" i="1"/>
  <c r="C110" i="1"/>
  <c r="H110" i="1" s="1"/>
  <c r="A113" i="1" l="1"/>
  <c r="K110" i="1"/>
  <c r="G110" i="1"/>
  <c r="I110" i="1" s="1"/>
  <c r="J110" i="1"/>
  <c r="E111" i="1"/>
  <c r="F111" i="1"/>
  <c r="B112" i="1"/>
  <c r="D111" i="1"/>
  <c r="C111" i="1"/>
  <c r="H111" i="1" s="1"/>
  <c r="A114" i="1" l="1"/>
  <c r="K111" i="1"/>
  <c r="G111" i="1"/>
  <c r="I111" i="1" s="1"/>
  <c r="J111" i="1"/>
  <c r="F112" i="1"/>
  <c r="E112" i="1"/>
  <c r="B113" i="1"/>
  <c r="D112" i="1"/>
  <c r="C112" i="1"/>
  <c r="H112" i="1" s="1"/>
  <c r="A115" i="1" l="1"/>
  <c r="K112" i="1"/>
  <c r="G112" i="1"/>
  <c r="I112" i="1" s="1"/>
  <c r="J112" i="1"/>
  <c r="F113" i="1"/>
  <c r="E113" i="1"/>
  <c r="B114" i="1"/>
  <c r="D113" i="1"/>
  <c r="C113" i="1"/>
  <c r="H113" i="1" s="1"/>
  <c r="A116" i="1" l="1"/>
  <c r="K113" i="1"/>
  <c r="G113" i="1"/>
  <c r="I113" i="1" s="1"/>
  <c r="J113" i="1"/>
  <c r="E114" i="1"/>
  <c r="F114" i="1"/>
  <c r="B115" i="1"/>
  <c r="D114" i="1"/>
  <c r="C114" i="1"/>
  <c r="H114" i="1" s="1"/>
  <c r="A117" i="1" l="1"/>
  <c r="K114" i="1"/>
  <c r="J114" i="1"/>
  <c r="G114" i="1"/>
  <c r="I114" i="1" s="1"/>
  <c r="E115" i="1"/>
  <c r="F115" i="1"/>
  <c r="B116" i="1"/>
  <c r="D115" i="1"/>
  <c r="C115" i="1"/>
  <c r="H115" i="1" s="1"/>
  <c r="A118" i="1" l="1"/>
  <c r="K115" i="1"/>
  <c r="G115" i="1"/>
  <c r="I115" i="1" s="1"/>
  <c r="J115" i="1"/>
  <c r="E116" i="1"/>
  <c r="F116" i="1"/>
  <c r="B117" i="1"/>
  <c r="D116" i="1"/>
  <c r="C116" i="1"/>
  <c r="H116" i="1" s="1"/>
  <c r="A119" i="1" l="1"/>
  <c r="K116" i="1"/>
  <c r="J116" i="1"/>
  <c r="G116" i="1"/>
  <c r="I116" i="1" s="1"/>
  <c r="E117" i="1"/>
  <c r="F117" i="1"/>
  <c r="B118" i="1"/>
  <c r="D117" i="1"/>
  <c r="C117" i="1"/>
  <c r="H117" i="1" s="1"/>
  <c r="A120" i="1" l="1"/>
  <c r="K117" i="1"/>
  <c r="G117" i="1"/>
  <c r="I117" i="1" s="1"/>
  <c r="J117" i="1"/>
  <c r="E118" i="1"/>
  <c r="F118" i="1"/>
  <c r="B119" i="1"/>
  <c r="D118" i="1"/>
  <c r="C118" i="1"/>
  <c r="H118" i="1" s="1"/>
  <c r="A121" i="1" l="1"/>
  <c r="K118" i="1"/>
  <c r="J118" i="1"/>
  <c r="G118" i="1"/>
  <c r="I118" i="1" s="1"/>
  <c r="F119" i="1"/>
  <c r="E119" i="1"/>
  <c r="B120" i="1"/>
  <c r="D119" i="1"/>
  <c r="C119" i="1"/>
  <c r="H119" i="1" s="1"/>
  <c r="A122" i="1" l="1"/>
  <c r="K119" i="1"/>
  <c r="J119" i="1"/>
  <c r="G119" i="1"/>
  <c r="I119" i="1" s="1"/>
  <c r="F120" i="1"/>
  <c r="E120" i="1"/>
  <c r="B121" i="1"/>
  <c r="D120" i="1"/>
  <c r="C120" i="1"/>
  <c r="H120" i="1" s="1"/>
  <c r="A123" i="1" l="1"/>
  <c r="K120" i="1"/>
  <c r="G120" i="1"/>
  <c r="I120" i="1" s="1"/>
  <c r="J120" i="1"/>
  <c r="E121" i="1"/>
  <c r="F121" i="1"/>
  <c r="B122" i="1"/>
  <c r="D121" i="1"/>
  <c r="C121" i="1"/>
  <c r="H121" i="1" s="1"/>
  <c r="A124" i="1" l="1"/>
  <c r="K121" i="1"/>
  <c r="G121" i="1"/>
  <c r="I121" i="1" s="1"/>
  <c r="J121" i="1"/>
  <c r="E122" i="1"/>
  <c r="F122" i="1"/>
  <c r="K122" i="1" s="1"/>
  <c r="B123" i="1"/>
  <c r="D122" i="1"/>
  <c r="C122" i="1"/>
  <c r="H122" i="1" s="1"/>
  <c r="A125" i="1" l="1"/>
  <c r="G122" i="1"/>
  <c r="I122" i="1" s="1"/>
  <c r="J122" i="1"/>
  <c r="E123" i="1"/>
  <c r="F123" i="1"/>
  <c r="B124" i="1"/>
  <c r="D123" i="1"/>
  <c r="C123" i="1"/>
  <c r="H123" i="1" s="1"/>
  <c r="A126" i="1" l="1"/>
  <c r="K123" i="1"/>
  <c r="G123" i="1"/>
  <c r="I123" i="1" s="1"/>
  <c r="J123" i="1"/>
  <c r="E124" i="1"/>
  <c r="F124" i="1"/>
  <c r="B125" i="1"/>
  <c r="D124" i="1"/>
  <c r="C124" i="1"/>
  <c r="H124" i="1" s="1"/>
  <c r="A127" i="1" l="1"/>
  <c r="K124" i="1"/>
  <c r="J124" i="1"/>
  <c r="G124" i="1"/>
  <c r="I124" i="1" s="1"/>
  <c r="E125" i="1"/>
  <c r="F125" i="1"/>
  <c r="B126" i="1"/>
  <c r="D125" i="1"/>
  <c r="C125" i="1"/>
  <c r="H125" i="1" s="1"/>
  <c r="A128" i="1" l="1"/>
  <c r="K125" i="1"/>
  <c r="G125" i="1"/>
  <c r="I125" i="1" s="1"/>
  <c r="J125" i="1"/>
  <c r="E126" i="1"/>
  <c r="F126" i="1"/>
  <c r="B127" i="1"/>
  <c r="D126" i="1"/>
  <c r="C126" i="1"/>
  <c r="H126" i="1" s="1"/>
  <c r="A129" i="1" l="1"/>
  <c r="K126" i="1"/>
  <c r="J126" i="1"/>
  <c r="G126" i="1"/>
  <c r="I126" i="1" s="1"/>
  <c r="E127" i="1"/>
  <c r="F127" i="1"/>
  <c r="B128" i="1"/>
  <c r="D127" i="1"/>
  <c r="C127" i="1"/>
  <c r="H127" i="1" s="1"/>
  <c r="A130" i="1" l="1"/>
  <c r="K127" i="1"/>
  <c r="G127" i="1"/>
  <c r="I127" i="1" s="1"/>
  <c r="J127" i="1"/>
  <c r="E128" i="1"/>
  <c r="F128" i="1"/>
  <c r="B129" i="1"/>
  <c r="D128" i="1"/>
  <c r="C128" i="1"/>
  <c r="H128" i="1" s="1"/>
  <c r="A131" i="1" l="1"/>
  <c r="K128" i="1"/>
  <c r="G128" i="1"/>
  <c r="I128" i="1" s="1"/>
  <c r="J128" i="1"/>
  <c r="E129" i="1"/>
  <c r="F129" i="1"/>
  <c r="B130" i="1"/>
  <c r="D129" i="1"/>
  <c r="C129" i="1"/>
  <c r="H129" i="1" s="1"/>
  <c r="A132" i="1" l="1"/>
  <c r="K129" i="1"/>
  <c r="G129" i="1"/>
  <c r="I129" i="1" s="1"/>
  <c r="J129" i="1"/>
  <c r="E130" i="1"/>
  <c r="F130" i="1"/>
  <c r="B131" i="1"/>
  <c r="D130" i="1"/>
  <c r="C130" i="1"/>
  <c r="H130" i="1" s="1"/>
  <c r="A133" i="1" l="1"/>
  <c r="K130" i="1"/>
  <c r="J130" i="1"/>
  <c r="G130" i="1"/>
  <c r="I130" i="1" s="1"/>
  <c r="E131" i="1"/>
  <c r="F131" i="1"/>
  <c r="B132" i="1"/>
  <c r="D131" i="1"/>
  <c r="C131" i="1"/>
  <c r="H131" i="1" s="1"/>
  <c r="A134" i="1" l="1"/>
  <c r="K131" i="1"/>
  <c r="J131" i="1"/>
  <c r="G131" i="1"/>
  <c r="I131" i="1" s="1"/>
  <c r="E132" i="1"/>
  <c r="F132" i="1"/>
  <c r="B133" i="1"/>
  <c r="D132" i="1"/>
  <c r="C132" i="1"/>
  <c r="H132" i="1" s="1"/>
  <c r="A135" i="1" l="1"/>
  <c r="K132" i="1"/>
  <c r="J132" i="1"/>
  <c r="G132" i="1"/>
  <c r="I132" i="1" s="1"/>
  <c r="E133" i="1"/>
  <c r="F133" i="1"/>
  <c r="B134" i="1"/>
  <c r="D133" i="1"/>
  <c r="C133" i="1"/>
  <c r="H133" i="1" s="1"/>
  <c r="B135" i="1" l="1"/>
  <c r="K133" i="1"/>
  <c r="G133" i="1"/>
  <c r="I133" i="1" s="1"/>
  <c r="J133" i="1"/>
  <c r="E135" i="1"/>
  <c r="F135" i="1"/>
  <c r="K135" i="1" s="1"/>
  <c r="E134" i="1"/>
  <c r="F134" i="1"/>
  <c r="D135" i="1"/>
  <c r="C135" i="1"/>
  <c r="H135" i="1" s="1"/>
  <c r="C134" i="1"/>
  <c r="H134" i="1" s="1"/>
  <c r="D134" i="1"/>
  <c r="K134" i="1" l="1"/>
  <c r="G134" i="1"/>
  <c r="I134" i="1" s="1"/>
  <c r="J134" i="1"/>
  <c r="G135" i="1"/>
  <c r="I135" i="1" s="1"/>
  <c r="J135" i="1"/>
</calcChain>
</file>

<file path=xl/sharedStrings.xml><?xml version="1.0" encoding="utf-8"?>
<sst xmlns="http://schemas.openxmlformats.org/spreadsheetml/2006/main" count="67" uniqueCount="49">
  <si>
    <t>v</t>
  </si>
  <si>
    <t>E</t>
  </si>
  <si>
    <t>c</t>
  </si>
  <si>
    <t>σo</t>
  </si>
  <si>
    <t>φ</t>
  </si>
  <si>
    <t>ψ</t>
  </si>
  <si>
    <t>m</t>
  </si>
  <si>
    <t>sD</t>
  </si>
  <si>
    <t>δ</t>
  </si>
  <si>
    <t>κ</t>
  </si>
  <si>
    <t>σρ1</t>
  </si>
  <si>
    <t>σρ2</t>
  </si>
  <si>
    <t>σρ1_</t>
  </si>
  <si>
    <t>σρ2_</t>
  </si>
  <si>
    <t>σa_</t>
  </si>
  <si>
    <t>R1</t>
  </si>
  <si>
    <t>R2</t>
  </si>
  <si>
    <t>ω11</t>
  </si>
  <si>
    <t>ω12</t>
  </si>
  <si>
    <t>ω21</t>
  </si>
  <si>
    <t>ω22</t>
  </si>
  <si>
    <t>Ωο1</t>
  </si>
  <si>
    <t>Ωο2</t>
  </si>
  <si>
    <t>Ω1</t>
  </si>
  <si>
    <t>Ω2</t>
  </si>
  <si>
    <t>Το1</t>
  </si>
  <si>
    <t>Το2</t>
  </si>
  <si>
    <t>σo_</t>
  </si>
  <si>
    <t>f1(R2,R1)</t>
  </si>
  <si>
    <t>f1(1,R1)</t>
  </si>
  <si>
    <t>f2(1,R2)</t>
  </si>
  <si>
    <t>MPa</t>
  </si>
  <si>
    <t>-</t>
  </si>
  <si>
    <t>ETH Zurich, Switzerland, 2013</t>
  </si>
  <si>
    <t>INPUT DATA</t>
  </si>
  <si>
    <t>Apostolos Vrakas &amp; Georgios Anagnostou</t>
  </si>
  <si>
    <t>INITIAL CALCULATIONS</t>
  </si>
  <si>
    <t>GROUND RESPONSE CURVE (GRC)</t>
  </si>
  <si>
    <t>deg</t>
  </si>
  <si>
    <t>Young's modulus</t>
  </si>
  <si>
    <t>Poisson's ratio</t>
  </si>
  <si>
    <t>Initial stress</t>
  </si>
  <si>
    <t>Cohesion</t>
  </si>
  <si>
    <t>Friction angle</t>
  </si>
  <si>
    <t>Dilation angle</t>
  </si>
  <si>
    <t>EURO:TUN 2013 proceedings, pp 259-266</t>
  </si>
  <si>
    <t>A closed-form solution for the ground response curve of circular tunnels considering large deformations</t>
  </si>
  <si>
    <t>σa [MPa]</t>
  </si>
  <si>
    <t>ua/ao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</si>
</sst>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0"/>
    <numFmt numFmtId="165" formatCode="0.0000"/>
  </numFmts>
  <fonts count="10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charset val="161"/>
      <scheme val="minor"/>
    </font>
    <font>
      <b/>
      <i/>
      <sz val="11"/>
      <color theme="1"/>
      <name val="Calibri"/>
      <family val="2"/>
      <scheme val="minor"/>
    </font>
    <font>
      <b/>
      <sz val="11"/>
      <color theme="3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2" fontId="0" fillId="0" borderId="0" xfId="0" applyNumberFormat="1"/>
    <xf numFmtId="164" fontId="0" fillId="0" borderId="0" xfId="0" applyNumberFormat="1"/>
    <xf numFmtId="2" fontId="4" fillId="0" borderId="0" xfId="0" applyNumberFormat="1" applyFont="1" applyFill="1" applyAlignment="1">
      <alignment horizontal="right"/>
    </xf>
    <xf numFmtId="2" fontId="4" fillId="3" borderId="0" xfId="0" applyNumberFormat="1" applyFont="1" applyFill="1" applyAlignment="1">
      <alignment horizontal="right"/>
    </xf>
    <xf numFmtId="2" fontId="4" fillId="2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0" fontId="0" fillId="3" borderId="0" xfId="0" applyFill="1"/>
    <xf numFmtId="165" fontId="0" fillId="0" borderId="0" xfId="0" applyNumberFormat="1"/>
    <xf numFmtId="0" fontId="3" fillId="0" borderId="0" xfId="0" applyFont="1"/>
    <xf numFmtId="0" fontId="2" fillId="0" borderId="0" xfId="0" applyFont="1" applyAlignment="1">
      <alignment horizontal="right"/>
    </xf>
    <xf numFmtId="0" fontId="5" fillId="0" borderId="0" xfId="0" applyFont="1"/>
    <xf numFmtId="2" fontId="6" fillId="0" borderId="0" xfId="0" applyNumberFormat="1" applyFont="1" applyFill="1" applyAlignment="1">
      <alignment horizontal="right"/>
    </xf>
    <xf numFmtId="0" fontId="1" fillId="0" borderId="0" xfId="0" applyFont="1"/>
    <xf numFmtId="0" fontId="7" fillId="0" borderId="0" xfId="0" applyFont="1"/>
    <xf numFmtId="0" fontId="2" fillId="0" borderId="0" xfId="0" applyFont="1" applyFill="1"/>
    <xf numFmtId="0" fontId="0" fillId="0" borderId="0" xfId="0" applyFill="1"/>
    <xf numFmtId="0" fontId="8" fillId="2" borderId="0" xfId="0" applyFont="1" applyFill="1"/>
    <xf numFmtId="0" fontId="9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Ground Response Curve</a:t>
            </a:r>
            <a:r>
              <a:rPr lang="en-US" sz="1400" baseline="0"/>
              <a:t> (GRC)</a:t>
            </a:r>
            <a:endParaRPr lang="en-US" sz="1400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GRC_Vrakas_Anagnostou!$A$33</c:f>
              <c:strCache>
                <c:ptCount val="1"/>
                <c:pt idx="0">
                  <c:v>GROUND RESPONSE CURVE (GRC)</c:v>
                </c:pt>
              </c:strCache>
            </c:strRef>
          </c:tx>
          <c:spPr>
            <a:ln w="31750">
              <a:solidFill>
                <a:schemeClr val="tx2"/>
              </a:solidFill>
            </a:ln>
          </c:spPr>
          <c:marker>
            <c:symbol val="none"/>
          </c:marker>
          <c:xVal>
            <c:numRef>
              <c:f>GRC_Vrakas_Anagnostou!$A$35:$A$135</c:f>
              <c:numCache>
                <c:formatCode>0.0000</c:formatCode>
                <c:ptCount val="101"/>
                <c:pt idx="0">
                  <c:v>20</c:v>
                </c:pt>
                <c:pt idx="1">
                  <c:v>19.8</c:v>
                </c:pt>
                <c:pt idx="2">
                  <c:v>19.600000000000001</c:v>
                </c:pt>
                <c:pt idx="3">
                  <c:v>19.400000000000002</c:v>
                </c:pt>
                <c:pt idx="4">
                  <c:v>19.200000000000003</c:v>
                </c:pt>
                <c:pt idx="5">
                  <c:v>19.000000000000004</c:v>
                </c:pt>
                <c:pt idx="6">
                  <c:v>18.800000000000004</c:v>
                </c:pt>
                <c:pt idx="7">
                  <c:v>18.600000000000005</c:v>
                </c:pt>
                <c:pt idx="8">
                  <c:v>18.400000000000006</c:v>
                </c:pt>
                <c:pt idx="9">
                  <c:v>18.200000000000006</c:v>
                </c:pt>
                <c:pt idx="10">
                  <c:v>18.000000000000007</c:v>
                </c:pt>
                <c:pt idx="11">
                  <c:v>17.800000000000008</c:v>
                </c:pt>
                <c:pt idx="12">
                  <c:v>17.600000000000009</c:v>
                </c:pt>
                <c:pt idx="13">
                  <c:v>17.400000000000009</c:v>
                </c:pt>
                <c:pt idx="14">
                  <c:v>17.20000000000001</c:v>
                </c:pt>
                <c:pt idx="15">
                  <c:v>17.000000000000011</c:v>
                </c:pt>
                <c:pt idx="16">
                  <c:v>16.800000000000011</c:v>
                </c:pt>
                <c:pt idx="17">
                  <c:v>16.600000000000012</c:v>
                </c:pt>
                <c:pt idx="18">
                  <c:v>16.400000000000013</c:v>
                </c:pt>
                <c:pt idx="19">
                  <c:v>16.200000000000014</c:v>
                </c:pt>
                <c:pt idx="20">
                  <c:v>16.000000000000014</c:v>
                </c:pt>
                <c:pt idx="21">
                  <c:v>15.800000000000015</c:v>
                </c:pt>
                <c:pt idx="22">
                  <c:v>15.600000000000016</c:v>
                </c:pt>
                <c:pt idx="23">
                  <c:v>15.400000000000016</c:v>
                </c:pt>
                <c:pt idx="24">
                  <c:v>15.200000000000017</c:v>
                </c:pt>
                <c:pt idx="25">
                  <c:v>15.000000000000018</c:v>
                </c:pt>
                <c:pt idx="26">
                  <c:v>14.800000000000018</c:v>
                </c:pt>
                <c:pt idx="27">
                  <c:v>14.600000000000019</c:v>
                </c:pt>
                <c:pt idx="28">
                  <c:v>14.40000000000002</c:v>
                </c:pt>
                <c:pt idx="29">
                  <c:v>14.200000000000021</c:v>
                </c:pt>
                <c:pt idx="30">
                  <c:v>14.000000000000021</c:v>
                </c:pt>
                <c:pt idx="31">
                  <c:v>13.800000000000022</c:v>
                </c:pt>
                <c:pt idx="32">
                  <c:v>13.600000000000023</c:v>
                </c:pt>
                <c:pt idx="33">
                  <c:v>13.400000000000023</c:v>
                </c:pt>
                <c:pt idx="34">
                  <c:v>13.200000000000024</c:v>
                </c:pt>
                <c:pt idx="35">
                  <c:v>13.000000000000025</c:v>
                </c:pt>
                <c:pt idx="36">
                  <c:v>12.800000000000026</c:v>
                </c:pt>
                <c:pt idx="37">
                  <c:v>12.600000000000026</c:v>
                </c:pt>
                <c:pt idx="38">
                  <c:v>12.400000000000027</c:v>
                </c:pt>
                <c:pt idx="39">
                  <c:v>12.200000000000028</c:v>
                </c:pt>
                <c:pt idx="40">
                  <c:v>12.000000000000028</c:v>
                </c:pt>
                <c:pt idx="41">
                  <c:v>11.800000000000029</c:v>
                </c:pt>
                <c:pt idx="42">
                  <c:v>11.60000000000003</c:v>
                </c:pt>
                <c:pt idx="43">
                  <c:v>11.400000000000031</c:v>
                </c:pt>
                <c:pt idx="44">
                  <c:v>11.200000000000031</c:v>
                </c:pt>
                <c:pt idx="45">
                  <c:v>11.000000000000032</c:v>
                </c:pt>
                <c:pt idx="46">
                  <c:v>10.800000000000033</c:v>
                </c:pt>
                <c:pt idx="47">
                  <c:v>10.600000000000033</c:v>
                </c:pt>
                <c:pt idx="48">
                  <c:v>10.400000000000034</c:v>
                </c:pt>
                <c:pt idx="49">
                  <c:v>10.200000000000035</c:v>
                </c:pt>
                <c:pt idx="50">
                  <c:v>10.000000000000036</c:v>
                </c:pt>
                <c:pt idx="51">
                  <c:v>9.8000000000000362</c:v>
                </c:pt>
                <c:pt idx="52">
                  <c:v>9.6000000000000369</c:v>
                </c:pt>
                <c:pt idx="53">
                  <c:v>9.4000000000000377</c:v>
                </c:pt>
                <c:pt idx="54">
                  <c:v>9.2000000000000384</c:v>
                </c:pt>
                <c:pt idx="55">
                  <c:v>9.0000000000000391</c:v>
                </c:pt>
                <c:pt idx="56">
                  <c:v>8.8000000000000398</c:v>
                </c:pt>
                <c:pt idx="57">
                  <c:v>8.6000000000000405</c:v>
                </c:pt>
                <c:pt idx="58">
                  <c:v>8.4000000000000412</c:v>
                </c:pt>
                <c:pt idx="59">
                  <c:v>8.2000000000000419</c:v>
                </c:pt>
                <c:pt idx="60">
                  <c:v>8.0000000000000426</c:v>
                </c:pt>
                <c:pt idx="61">
                  <c:v>7.8000000000000425</c:v>
                </c:pt>
                <c:pt idx="62">
                  <c:v>7.6000000000000423</c:v>
                </c:pt>
                <c:pt idx="63">
                  <c:v>7.4000000000000421</c:v>
                </c:pt>
                <c:pt idx="64">
                  <c:v>7.2000000000000419</c:v>
                </c:pt>
                <c:pt idx="65">
                  <c:v>7.0000000000000417</c:v>
                </c:pt>
                <c:pt idx="66">
                  <c:v>6.8000000000000416</c:v>
                </c:pt>
                <c:pt idx="67">
                  <c:v>6.6000000000000414</c:v>
                </c:pt>
                <c:pt idx="68">
                  <c:v>6.4000000000000412</c:v>
                </c:pt>
                <c:pt idx="69">
                  <c:v>6.200000000000041</c:v>
                </c:pt>
                <c:pt idx="70">
                  <c:v>6.0000000000000409</c:v>
                </c:pt>
                <c:pt idx="71">
                  <c:v>5.8000000000000407</c:v>
                </c:pt>
                <c:pt idx="72">
                  <c:v>5.6000000000000405</c:v>
                </c:pt>
                <c:pt idx="73">
                  <c:v>5.4000000000000403</c:v>
                </c:pt>
                <c:pt idx="74">
                  <c:v>5.2000000000000401</c:v>
                </c:pt>
                <c:pt idx="75">
                  <c:v>5.00000000000004</c:v>
                </c:pt>
                <c:pt idx="76">
                  <c:v>4.8000000000000398</c:v>
                </c:pt>
                <c:pt idx="77">
                  <c:v>4.6000000000000396</c:v>
                </c:pt>
                <c:pt idx="78">
                  <c:v>4.4000000000000394</c:v>
                </c:pt>
                <c:pt idx="79">
                  <c:v>4.2000000000000393</c:v>
                </c:pt>
                <c:pt idx="80">
                  <c:v>4.0000000000000391</c:v>
                </c:pt>
                <c:pt idx="81">
                  <c:v>3.8000000000000389</c:v>
                </c:pt>
                <c:pt idx="82">
                  <c:v>3.6000000000000387</c:v>
                </c:pt>
                <c:pt idx="83">
                  <c:v>3.4000000000000385</c:v>
                </c:pt>
                <c:pt idx="84">
                  <c:v>3.2000000000000384</c:v>
                </c:pt>
                <c:pt idx="85">
                  <c:v>3.0000000000000382</c:v>
                </c:pt>
                <c:pt idx="86">
                  <c:v>2.800000000000038</c:v>
                </c:pt>
                <c:pt idx="87">
                  <c:v>2.6000000000000378</c:v>
                </c:pt>
                <c:pt idx="88">
                  <c:v>2.4000000000000377</c:v>
                </c:pt>
                <c:pt idx="89">
                  <c:v>2.2000000000000375</c:v>
                </c:pt>
                <c:pt idx="90">
                  <c:v>2.0000000000000373</c:v>
                </c:pt>
                <c:pt idx="91">
                  <c:v>1.8000000000000373</c:v>
                </c:pt>
                <c:pt idx="92">
                  <c:v>1.6000000000000374</c:v>
                </c:pt>
                <c:pt idx="93">
                  <c:v>1.4000000000000374</c:v>
                </c:pt>
                <c:pt idx="94">
                  <c:v>1.2000000000000375</c:v>
                </c:pt>
                <c:pt idx="95">
                  <c:v>1.0000000000000375</c:v>
                </c:pt>
                <c:pt idx="96">
                  <c:v>0.80000000000003757</c:v>
                </c:pt>
                <c:pt idx="97">
                  <c:v>0.60000000000003761</c:v>
                </c:pt>
                <c:pt idx="98">
                  <c:v>0.4000000000000376</c:v>
                </c:pt>
                <c:pt idx="99">
                  <c:v>0.20000000000003759</c:v>
                </c:pt>
                <c:pt idx="100">
                  <c:v>3.7581049383561549E-14</c:v>
                </c:pt>
              </c:numCache>
            </c:numRef>
          </c:xVal>
          <c:yVal>
            <c:numRef>
              <c:f>GRC_Vrakas_Anagnostou!$L$35:$L$135</c:f>
              <c:numCache>
                <c:formatCode>0.00</c:formatCode>
                <c:ptCount val="101"/>
                <c:pt idx="0">
                  <c:v>0</c:v>
                </c:pt>
                <c:pt idx="1">
                  <c:v>1.2998310219671398E-2</c:v>
                </c:pt>
                <c:pt idx="2">
                  <c:v>2.599324175714305E-2</c:v>
                </c:pt>
                <c:pt idx="3">
                  <c:v>3.8984795929587326E-2</c:v>
                </c:pt>
                <c:pt idx="4">
                  <c:v>5.1972974053492008E-2</c:v>
                </c:pt>
                <c:pt idx="5">
                  <c:v>6.4957777444660747E-2</c:v>
                </c:pt>
                <c:pt idx="6">
                  <c:v>7.7939207418213516E-2</c:v>
                </c:pt>
                <c:pt idx="7">
                  <c:v>9.0917265288587068E-2</c:v>
                </c:pt>
                <c:pt idx="8">
                  <c:v>0.10389195236953533</c:v>
                </c:pt>
                <c:pt idx="9">
                  <c:v>0.11686326997412987</c:v>
                </c:pt>
                <c:pt idx="10">
                  <c:v>0.12983121941476036</c:v>
                </c:pt>
                <c:pt idx="11">
                  <c:v>0.14279580200313502</c:v>
                </c:pt>
                <c:pt idx="12">
                  <c:v>0.155757019050281</c:v>
                </c:pt>
                <c:pt idx="13">
                  <c:v>0.16871487186654496</c:v>
                </c:pt>
                <c:pt idx="14">
                  <c:v>0.18166936176159326</c:v>
                </c:pt>
                <c:pt idx="15">
                  <c:v>0.19462049004441273</c:v>
                </c:pt>
                <c:pt idx="16">
                  <c:v>0.20756825802331078</c:v>
                </c:pt>
                <c:pt idx="17">
                  <c:v>0.22051266700591612</c:v>
                </c:pt>
                <c:pt idx="18">
                  <c:v>0.23345371829917913</c:v>
                </c:pt>
                <c:pt idx="19">
                  <c:v>0.246391413209372</c:v>
                </c:pt>
                <c:pt idx="20">
                  <c:v>0.25932575304208966</c:v>
                </c:pt>
                <c:pt idx="21">
                  <c:v>0.2722567391022499</c:v>
                </c:pt>
                <c:pt idx="22">
                  <c:v>0.28518437269409386</c:v>
                </c:pt>
                <c:pt idx="23">
                  <c:v>0.29810865512118667</c:v>
                </c:pt>
                <c:pt idx="24">
                  <c:v>0.31102958768641731</c:v>
                </c:pt>
                <c:pt idx="25">
                  <c:v>0.32394717169199988</c:v>
                </c:pt>
                <c:pt idx="26">
                  <c:v>0.33686140843947343</c:v>
                </c:pt>
                <c:pt idx="27">
                  <c:v>0.34977229922970249</c:v>
                </c:pt>
                <c:pt idx="28">
                  <c:v>0.3626798453628779</c:v>
                </c:pt>
                <c:pt idx="29">
                  <c:v>0.37558404813851654</c:v>
                </c:pt>
                <c:pt idx="30">
                  <c:v>0.38848490885546233</c:v>
                </c:pt>
                <c:pt idx="31">
                  <c:v>0.40138242881188663</c:v>
                </c:pt>
                <c:pt idx="32">
                  <c:v>0.41427660930528859</c:v>
                </c:pt>
                <c:pt idx="33">
                  <c:v>0.42716745163249514</c:v>
                </c:pt>
                <c:pt idx="34">
                  <c:v>0.44005495708966219</c:v>
                </c:pt>
                <c:pt idx="35">
                  <c:v>0.45293912697227456</c:v>
                </c:pt>
                <c:pt idx="36">
                  <c:v>0.46596587587486304</c:v>
                </c:pt>
                <c:pt idx="37">
                  <c:v>0.47979399259916455</c:v>
                </c:pt>
                <c:pt idx="38">
                  <c:v>0.49454942234853361</c:v>
                </c:pt>
                <c:pt idx="39">
                  <c:v>0.51029077603804707</c:v>
                </c:pt>
                <c:pt idx="40">
                  <c:v>0.52708131924594781</c:v>
                </c:pt>
                <c:pt idx="41">
                  <c:v>0.54498941903693421</c:v>
                </c:pt>
                <c:pt idx="42">
                  <c:v>0.56408904123895764</c:v>
                </c:pt>
                <c:pt idx="43">
                  <c:v>0.58446030474109678</c:v>
                </c:pt>
                <c:pt idx="44">
                  <c:v>0.60619010035090071</c:v>
                </c:pt>
                <c:pt idx="45">
                  <c:v>0.62937278287955589</c:v>
                </c:pt>
                <c:pt idx="46">
                  <c:v>0.65411094644569623</c:v>
                </c:pt>
                <c:pt idx="47">
                  <c:v>0.68051629453477203</c:v>
                </c:pt>
                <c:pt idx="48">
                  <c:v>0.70871061816716319</c:v>
                </c:pt>
                <c:pt idx="49">
                  <c:v>0.73882689766319176</c:v>
                </c:pt>
                <c:pt idx="50">
                  <c:v>0.77101054601274033</c:v>
                </c:pt>
                <c:pt idx="51">
                  <c:v>0.80542081483407912</c:v>
                </c:pt>
                <c:pt idx="52">
                  <c:v>0.84223238743613704</c:v>
                </c:pt>
                <c:pt idx="53">
                  <c:v>0.8816371876932183</c:v>
                </c:pt>
                <c:pt idx="54">
                  <c:v>0.92384643843944625</c:v>
                </c:pt>
                <c:pt idx="55">
                  <c:v>0.96909300906358187</c:v>
                </c:pt>
                <c:pt idx="56">
                  <c:v>1.0176340991441157</c:v>
                </c:pt>
                <c:pt idx="57">
                  <c:v>1.0697543135694043</c:v>
                </c:pt>
                <c:pt idx="58">
                  <c:v>1.1257691949619675</c:v>
                </c:pt>
                <c:pt idx="59">
                  <c:v>1.1860292917737825</c:v>
                </c:pt>
                <c:pt idx="60">
                  <c:v>1.2509248556396901</c:v>
                </c:pt>
                <c:pt idx="61">
                  <c:v>1.3208912801068173</c:v>
                </c:pt>
                <c:pt idx="62">
                  <c:v>1.3964154154817554</c:v>
                </c:pt>
                <c:pt idx="63">
                  <c:v>1.478042922267786</c:v>
                </c:pt>
                <c:pt idx="64">
                  <c:v>1.5663868597566188</c:v>
                </c:pt>
                <c:pt idx="65">
                  <c:v>1.6621377484157707</c:v>
                </c:pt>
                <c:pt idx="66">
                  <c:v>1.7660753968169129</c:v>
                </c:pt>
                <c:pt idx="67">
                  <c:v>1.8790876406201473</c:v>
                </c:pt>
                <c:pt idx="68">
                  <c:v>2.0022841541034286</c:v>
                </c:pt>
                <c:pt idx="69">
                  <c:v>2.1368635470334185</c:v>
                </c:pt>
                <c:pt idx="70">
                  <c:v>2.2841490168411194</c:v>
                </c:pt>
                <c:pt idx="71">
                  <c:v>2.445656820572617</c:v>
                </c:pt>
                <c:pt idx="72">
                  <c:v>2.6231301923465788</c:v>
                </c:pt>
                <c:pt idx="73">
                  <c:v>2.8185802176215358</c:v>
                </c:pt>
                <c:pt idx="74">
                  <c:v>3.0343352880872532</c:v>
                </c:pt>
                <c:pt idx="75">
                  <c:v>3.2731011820257505</c:v>
                </c:pt>
                <c:pt idx="76">
                  <c:v>3.5380343540311054</c:v>
                </c:pt>
                <c:pt idx="77">
                  <c:v>3.832831709473139</c:v>
                </c:pt>
                <c:pt idx="78">
                  <c:v>4.1618410271543116</c:v>
                </c:pt>
                <c:pt idx="79">
                  <c:v>4.5301973341469015</c:v>
                </c:pt>
                <c:pt idx="80">
                  <c:v>4.9439919993439441</c:v>
                </c:pt>
                <c:pt idx="81">
                  <c:v>5.4104831805929621</c:v>
                </c:pt>
                <c:pt idx="82">
                  <c:v>5.9383586302007689</c:v>
                </c:pt>
                <c:pt idx="83">
                  <c:v>6.5380648337460272</c:v>
                </c:pt>
                <c:pt idx="84">
                  <c:v>7.2222201061923785</c:v>
                </c:pt>
                <c:pt idx="85">
                  <c:v>8.0061336057176025</c:v>
                </c:pt>
                <c:pt idx="86">
                  <c:v>8.9084570857102641</c:v>
                </c:pt>
                <c:pt idx="87">
                  <c:v>9.9520010553794123</c:v>
                </c:pt>
                <c:pt idx="88">
                  <c:v>11.164750587140372</c:v>
                </c:pt>
                <c:pt idx="89">
                  <c:v>12.581115620979544</c:v>
                </c:pt>
                <c:pt idx="90">
                  <c:v>14.243441058957373</c:v>
                </c:pt>
                <c:pt idx="91">
                  <c:v>16.203773627219221</c:v>
                </c:pt>
                <c:pt idx="92">
                  <c:v>18.525818784689363</c:v>
                </c:pt>
                <c:pt idx="93">
                  <c:v>21.286895172626618</c:v>
                </c:pt>
                <c:pt idx="94">
                  <c:v>24.579468205270704</c:v>
                </c:pt>
                <c:pt idx="95">
                  <c:v>28.511476211318033</c:v>
                </c:pt>
                <c:pt idx="96">
                  <c:v>33.204136403920302</c:v>
                </c:pt>
                <c:pt idx="97">
                  <c:v>38.785325317540142</c:v>
                </c:pt>
                <c:pt idx="98">
                  <c:v>45.376322052116066</c:v>
                </c:pt>
                <c:pt idx="99">
                  <c:v>53.070486022853089</c:v>
                </c:pt>
                <c:pt idx="100">
                  <c:v>61.905573716811759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528064"/>
        <c:axId val="93528640"/>
      </c:scatterChart>
      <c:valAx>
        <c:axId val="93528064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el-GR" sz="1400" b="0" i="1"/>
                  <a:t>σ</a:t>
                </a:r>
                <a:r>
                  <a:rPr lang="en-GB" sz="1400" b="0" i="1" baseline="-25000"/>
                  <a:t>a</a:t>
                </a:r>
                <a:r>
                  <a:rPr lang="en-GB" sz="1400" b="0" i="1"/>
                  <a:t> </a:t>
                </a:r>
                <a:r>
                  <a:rPr lang="en-GB" sz="1400" b="0"/>
                  <a:t>[MPa]</a:t>
                </a:r>
                <a:endParaRPr lang="en-US" sz="1400" b="0"/>
              </a:p>
            </c:rich>
          </c:tx>
          <c:layout/>
          <c:overlay val="0"/>
        </c:title>
        <c:numFmt formatCode="0.00" sourceLinked="0"/>
        <c:majorTickMark val="out"/>
        <c:minorTickMark val="none"/>
        <c:tickLblPos val="nextTo"/>
        <c:crossAx val="93528640"/>
        <c:crosses val="autoZero"/>
        <c:crossBetween val="midCat"/>
      </c:valAx>
      <c:valAx>
        <c:axId val="93528640"/>
        <c:scaling>
          <c:orientation val="minMax"/>
          <c:max val="100"/>
          <c:min val="0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 b="0"/>
                </a:pPr>
                <a:r>
                  <a:rPr lang="en-GB" sz="1400" b="0" i="1" baseline="0">
                    <a:effectLst/>
                  </a:rPr>
                  <a:t>u</a:t>
                </a:r>
                <a:r>
                  <a:rPr lang="en-GB" sz="1400" b="0" i="1" baseline="-25000">
                    <a:effectLst/>
                  </a:rPr>
                  <a:t>a</a:t>
                </a:r>
                <a:r>
                  <a:rPr lang="en-GB" sz="1400" b="0" i="1" baseline="0">
                    <a:effectLst/>
                  </a:rPr>
                  <a:t> </a:t>
                </a:r>
                <a:r>
                  <a:rPr lang="en-GB" sz="1400" b="0" i="0" baseline="0">
                    <a:effectLst/>
                  </a:rPr>
                  <a:t>/ </a:t>
                </a:r>
                <a:r>
                  <a:rPr lang="en-GB" sz="1400" b="0" i="1" u="none" strike="noStrike" baseline="0">
                    <a:effectLst/>
                  </a:rPr>
                  <a:t>a</a:t>
                </a:r>
                <a:r>
                  <a:rPr lang="en-GB" sz="1400" b="0" i="1" u="none" strike="noStrike" baseline="-25000">
                    <a:effectLst/>
                  </a:rPr>
                  <a:t>o</a:t>
                </a:r>
                <a:r>
                  <a:rPr lang="en-GB" sz="1400" b="0" i="1" baseline="0">
                    <a:effectLst/>
                  </a:rPr>
                  <a:t> </a:t>
                </a:r>
                <a:r>
                  <a:rPr lang="en-GB" sz="1400" b="0" i="0" baseline="0">
                    <a:effectLst/>
                  </a:rPr>
                  <a:t>[%]</a:t>
                </a:r>
                <a:endParaRPr lang="en-US" sz="1400" b="0">
                  <a:effectLst/>
                </a:endParaRP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935280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</xdr:colOff>
      <xdr:row>6</xdr:row>
      <xdr:rowOff>0</xdr:rowOff>
    </xdr:from>
    <xdr:to>
      <xdr:col>12</xdr:col>
      <xdr:colOff>1</xdr:colOff>
      <xdr:row>31</xdr:row>
      <xdr:rowOff>0</xdr:rowOff>
    </xdr:to>
    <xdr:graphicFrame macro="">
      <xdr:nvGraphicFramePr>
        <xdr:cNvPr id="4" name="1 - Γράφημα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6"/>
  <sheetViews>
    <sheetView tabSelected="1" workbookViewId="0"/>
  </sheetViews>
  <sheetFormatPr defaultRowHeight="15" x14ac:dyDescent="0.25"/>
  <cols>
    <col min="1" max="1" width="12.7109375" customWidth="1"/>
    <col min="2" max="2" width="12.7109375" style="4" customWidth="1"/>
    <col min="3" max="12" width="12.7109375" customWidth="1"/>
  </cols>
  <sheetData>
    <row r="1" spans="1:4" x14ac:dyDescent="0.25">
      <c r="A1" s="19" t="s">
        <v>35</v>
      </c>
    </row>
    <row r="2" spans="1:4" x14ac:dyDescent="0.25">
      <c r="A2" s="19" t="s">
        <v>33</v>
      </c>
    </row>
    <row r="3" spans="1:4" s="14" customFormat="1" x14ac:dyDescent="0.25">
      <c r="A3" s="12" t="s">
        <v>46</v>
      </c>
      <c r="B3" s="13"/>
    </row>
    <row r="4" spans="1:4" s="14" customFormat="1" x14ac:dyDescent="0.25">
      <c r="A4" s="12" t="s">
        <v>45</v>
      </c>
      <c r="B4" s="13"/>
    </row>
    <row r="5" spans="1:4" x14ac:dyDescent="0.25">
      <c r="A5" s="10"/>
    </row>
    <row r="6" spans="1:4" x14ac:dyDescent="0.25">
      <c r="A6" s="15" t="s">
        <v>34</v>
      </c>
    </row>
    <row r="7" spans="1:4" x14ac:dyDescent="0.25">
      <c r="A7" s="18" t="s">
        <v>1</v>
      </c>
      <c r="B7" s="6">
        <v>2000</v>
      </c>
      <c r="C7" t="s">
        <v>31</v>
      </c>
      <c r="D7" t="s">
        <v>39</v>
      </c>
    </row>
    <row r="8" spans="1:4" x14ac:dyDescent="0.25">
      <c r="A8" s="18" t="s">
        <v>0</v>
      </c>
      <c r="B8" s="6">
        <v>0.3</v>
      </c>
      <c r="C8" t="s">
        <v>32</v>
      </c>
      <c r="D8" t="s">
        <v>40</v>
      </c>
    </row>
    <row r="9" spans="1:4" x14ac:dyDescent="0.25">
      <c r="A9" s="18" t="s">
        <v>2</v>
      </c>
      <c r="B9" s="6">
        <v>0.25</v>
      </c>
      <c r="C9" t="s">
        <v>31</v>
      </c>
      <c r="D9" t="s">
        <v>42</v>
      </c>
    </row>
    <row r="10" spans="1:4" x14ac:dyDescent="0.25">
      <c r="A10" s="18" t="s">
        <v>4</v>
      </c>
      <c r="B10" s="6">
        <v>20</v>
      </c>
      <c r="C10" t="s">
        <v>38</v>
      </c>
      <c r="D10" t="s">
        <v>43</v>
      </c>
    </row>
    <row r="11" spans="1:4" x14ac:dyDescent="0.25">
      <c r="A11" s="18" t="s">
        <v>5</v>
      </c>
      <c r="B11" s="6">
        <v>5</v>
      </c>
      <c r="C11" t="s">
        <v>38</v>
      </c>
      <c r="D11" t="s">
        <v>44</v>
      </c>
    </row>
    <row r="12" spans="1:4" x14ac:dyDescent="0.25">
      <c r="A12" s="18" t="s">
        <v>3</v>
      </c>
      <c r="B12" s="6">
        <v>20</v>
      </c>
      <c r="C12" t="s">
        <v>31</v>
      </c>
      <c r="D12" t="s">
        <v>41</v>
      </c>
    </row>
    <row r="13" spans="1:4" s="17" customFormat="1" x14ac:dyDescent="0.25">
      <c r="A13" s="16"/>
      <c r="B13" s="4"/>
    </row>
    <row r="14" spans="1:4" x14ac:dyDescent="0.25">
      <c r="A14" s="15" t="s">
        <v>36</v>
      </c>
      <c r="C14" s="3"/>
    </row>
    <row r="15" spans="1:4" x14ac:dyDescent="0.25">
      <c r="A15" s="1" t="s">
        <v>6</v>
      </c>
      <c r="B15" s="4">
        <f>(1+SIN(RADIANS(B10)))/(1-SIN(RADIANS(B10)))</f>
        <v>2.0396067291614743</v>
      </c>
      <c r="C15" t="s">
        <v>32</v>
      </c>
    </row>
    <row r="16" spans="1:4" x14ac:dyDescent="0.25">
      <c r="A16" s="1" t="s">
        <v>7</v>
      </c>
      <c r="B16" s="4">
        <f>2*B9*COS(RADIANS(B10))/(1-SIN(RADIANS(B10)))</f>
        <v>0.7140740033710572</v>
      </c>
      <c r="C16" t="s">
        <v>31</v>
      </c>
    </row>
    <row r="17" spans="1:3" x14ac:dyDescent="0.25">
      <c r="A17" s="1" t="s">
        <v>9</v>
      </c>
      <c r="B17" s="4">
        <f>(1+SIN(RADIANS(B11)))/(1-SIN(RADIANS(B11)))</f>
        <v>1.1909542445060599</v>
      </c>
      <c r="C17" t="s">
        <v>32</v>
      </c>
    </row>
    <row r="18" spans="1:3" x14ac:dyDescent="0.25">
      <c r="A18" s="1" t="s">
        <v>8</v>
      </c>
      <c r="B18" s="4">
        <f>(B17+1)/(B15-1)</f>
        <v>2.1074837080683761</v>
      </c>
      <c r="C18" t="s">
        <v>32</v>
      </c>
    </row>
    <row r="19" spans="1:3" x14ac:dyDescent="0.25">
      <c r="A19" s="1" t="s">
        <v>27</v>
      </c>
      <c r="B19" s="4">
        <f>B12+B16/(B15-1)</f>
        <v>20.686869354863656</v>
      </c>
      <c r="C19" t="s">
        <v>31</v>
      </c>
    </row>
    <row r="21" spans="1:3" x14ac:dyDescent="0.25">
      <c r="A21" s="1" t="s">
        <v>10</v>
      </c>
      <c r="B21" s="4">
        <f>(2*B12-B16)/(B15+1)</f>
        <v>12.92467397829015</v>
      </c>
      <c r="C21" t="s">
        <v>31</v>
      </c>
    </row>
    <row r="22" spans="1:3" x14ac:dyDescent="0.25">
      <c r="A22" s="1" t="s">
        <v>11</v>
      </c>
      <c r="B22" s="4">
        <f>((1-2*B8)*B12-(1-B8)*B16)/(B15-B8*(B15+1))</f>
        <v>6.6506906591532529</v>
      </c>
      <c r="C22" t="s">
        <v>31</v>
      </c>
    </row>
    <row r="23" spans="1:3" x14ac:dyDescent="0.25">
      <c r="A23" s="1" t="s">
        <v>12</v>
      </c>
      <c r="B23" s="4">
        <f>B21+B16/(B15-1)</f>
        <v>13.611543333153806</v>
      </c>
      <c r="C23" t="s">
        <v>31</v>
      </c>
    </row>
    <row r="24" spans="1:3" x14ac:dyDescent="0.25">
      <c r="A24" s="1" t="s">
        <v>13</v>
      </c>
      <c r="B24" s="4">
        <f>B22+B16/(B15-1)</f>
        <v>7.3375600140169084</v>
      </c>
      <c r="C24" t="s">
        <v>31</v>
      </c>
    </row>
    <row r="26" spans="1:3" x14ac:dyDescent="0.25">
      <c r="A26" s="1" t="s">
        <v>17</v>
      </c>
      <c r="B26" s="7">
        <f>(1+B8)/B7*(1-B8*(B17+1))</f>
        <v>2.2276392232131829E-4</v>
      </c>
      <c r="C26" t="s">
        <v>32</v>
      </c>
    </row>
    <row r="27" spans="1:3" x14ac:dyDescent="0.25">
      <c r="A27" s="1" t="s">
        <v>18</v>
      </c>
      <c r="B27" s="7">
        <f>1/B7*(1-2*B8*B17)</f>
        <v>1.4271372664818204E-4</v>
      </c>
      <c r="C27" t="s">
        <v>32</v>
      </c>
    </row>
    <row r="28" spans="1:3" x14ac:dyDescent="0.25">
      <c r="A28" s="1" t="s">
        <v>19</v>
      </c>
      <c r="B28" s="7">
        <f>(1+B8)/B7*(B17*(1-B8)-B8)</f>
        <v>3.4688418125025715E-4</v>
      </c>
      <c r="C28" t="s">
        <v>32</v>
      </c>
    </row>
    <row r="29" spans="1:3" x14ac:dyDescent="0.25">
      <c r="A29" s="1" t="s">
        <v>20</v>
      </c>
      <c r="B29" s="7">
        <f>2/B7*(B17*(1-B8)-B8)</f>
        <v>5.3366797115424181E-4</v>
      </c>
      <c r="C29" t="s">
        <v>32</v>
      </c>
    </row>
    <row r="30" spans="1:3" x14ac:dyDescent="0.25">
      <c r="A30" s="1" t="s">
        <v>21</v>
      </c>
      <c r="B30" s="7">
        <f>EXP((B26+B28)*B19)</f>
        <v>1.0118539435527159</v>
      </c>
      <c r="C30" t="s">
        <v>32</v>
      </c>
    </row>
    <row r="31" spans="1:3" x14ac:dyDescent="0.25">
      <c r="A31" s="1" t="s">
        <v>22</v>
      </c>
      <c r="B31" s="7">
        <f>EXP((B27+B29)*B19)</f>
        <v>1.0140905690970461</v>
      </c>
      <c r="C31" t="s">
        <v>32</v>
      </c>
    </row>
    <row r="32" spans="1:3" x14ac:dyDescent="0.25">
      <c r="A32" s="1"/>
      <c r="B32" s="7"/>
    </row>
    <row r="33" spans="1:12" x14ac:dyDescent="0.25">
      <c r="A33" s="15" t="s">
        <v>37</v>
      </c>
    </row>
    <row r="34" spans="1:12" x14ac:dyDescent="0.25">
      <c r="A34" s="11" t="s">
        <v>47</v>
      </c>
      <c r="B34" s="11" t="s">
        <v>14</v>
      </c>
      <c r="C34" s="11" t="s">
        <v>15</v>
      </c>
      <c r="D34" s="11" t="s">
        <v>16</v>
      </c>
      <c r="E34" s="11" t="s">
        <v>23</v>
      </c>
      <c r="F34" s="11" t="s">
        <v>24</v>
      </c>
      <c r="G34" s="11" t="s">
        <v>28</v>
      </c>
      <c r="H34" s="11" t="s">
        <v>25</v>
      </c>
      <c r="I34" s="11" t="s">
        <v>26</v>
      </c>
      <c r="J34" s="11" t="s">
        <v>29</v>
      </c>
      <c r="K34" s="11" t="s">
        <v>30</v>
      </c>
      <c r="L34" s="11" t="s">
        <v>48</v>
      </c>
    </row>
    <row r="35" spans="1:12" x14ac:dyDescent="0.25">
      <c r="A35" s="9">
        <f>B12</f>
        <v>20</v>
      </c>
      <c r="B35" s="4">
        <f>A35+$B$16/($B$15-1)</f>
        <v>20.686869354863656</v>
      </c>
      <c r="C35" s="2">
        <f>$B$23/B35</f>
        <v>0.65797985667433134</v>
      </c>
      <c r="D35" s="2">
        <f>$B$24/B35</f>
        <v>0.35469649313040141</v>
      </c>
      <c r="E35" s="9">
        <f>($B$26+$B$15*$B$28)*B35</f>
        <v>1.9244399454191201E-2</v>
      </c>
      <c r="F35" s="9">
        <f>($B$27+$B$15*$B$29)*B35</f>
        <v>2.5469394520090657E-2</v>
      </c>
      <c r="G35" s="2">
        <f>E35^0/FACT(0)/(0+$B$18)*(D35^(0+$B$18)-C35^(0+$B$18)) + E35^1/FACT(1)/(1+$B$18)*(D35^(1+$B$18)-C35^(1+$B$18)) + E35^2/FACT(2)/(2+$B$18)*(D35^(2+$B$18)-C35^(2+$B$18)) + E35^3/FACT(3)/(3+$B$18)*(D35^(3+$B$18)-C35^(3+$B$18)) + E35^4/FACT(4)/(4+$B$18)*(D35^(4+$B$18)-C35^(4+$B$18)) + E35^5/FACT(5)/(5+$B$18)*(D35^(5+$B$18)-C35^(5+$B$18))</f>
        <v>-0.14443476388337009</v>
      </c>
      <c r="H35" s="2">
        <f t="shared" ref="H35:H66" si="0">(1+($B$12-$B$21)/($B$7/(1+$B$8)))^($B$17+1)*C35^$B$18</f>
        <v>0.41807286648990521</v>
      </c>
      <c r="I35" s="2">
        <f>H35+$B$18/$B$30*G35</f>
        <v>0.11724495184626693</v>
      </c>
      <c r="J35" s="2">
        <f>E35^0/FACT(0)/(0+$B$18)*(1^(0+$B$18)-C35^(0+$B$18)) + E35^1/FACT(1)/(1+$B$18)*(1^(1+$B$18)-C35^(1+$B$18)) + E35^2/FACT(2)/(2+$B$18)*(1^(2+$B$18)-C35^(2+$B$18)) + E35^3/FACT(3)/(3+$B$18)*(1^(3+$B$18)-C35^(3+$B$18)) + E35^4/FACT(4)/(4+$B$18)*(1^(4+$B$18)-C35^(4+$B$18)) + E35^5/FACT(5)/(5+$B$18)*(1^(5+$B$18)-C35^(5+$B$18))</f>
        <v>0.28265202354627589</v>
      </c>
      <c r="K35" s="2">
        <f>F35^0/FACT(0)/(0+$B$18)*(1^(0+$B$18)-D35^(0+$B$18)) + F35^1/FACT(1)/(1+$B$18)*(1^(1+$B$18)-D35^(1+$B$18)) + F35^2/FACT(2)/(2+$B$18)*(1^(2+$B$18)-D35^(2+$B$18)) + F35^3/FACT(3)/(3+$B$18)*(1^(3+$B$18)-D35^(3+$B$18)) + F35^4/FACT(4)/(4+$B$18)*(1^(4+$B$18)-D35^(4+$B$18)) + F35^5/FACT(5)/(5+$B$18)*(1^(5+$B$18)-D35^(5+$B$18))</f>
        <v>0.42904375573175924</v>
      </c>
      <c r="L35" s="2">
        <f>100*IF(A35&gt;=$B$21,(($B$12-A35)/(($B$12-A35)+($B$7/(1+$B$8)))),IF(AND(A35&lt;$B$21,A35&gt;=$B$22),1-(H35+$B$18/$B$30*J35)^-(1/($B$17+1)),1-(I35+$B$18/$B$31*K35)^-(1/($B$17+1))))</f>
        <v>0</v>
      </c>
    </row>
    <row r="36" spans="1:12" x14ac:dyDescent="0.25">
      <c r="A36" s="9">
        <f t="shared" ref="A36:A67" si="1">A35-$B$12/100</f>
        <v>19.8</v>
      </c>
      <c r="B36" s="4">
        <f t="shared" ref="B36:B99" si="2">A36+$B$16/($B$15-1)</f>
        <v>20.486869354863657</v>
      </c>
      <c r="C36" s="2">
        <f t="shared" ref="C36:C99" si="3">$B$23/B36</f>
        <v>0.66440328667993265</v>
      </c>
      <c r="D36" s="2">
        <f t="shared" ref="D36:D99" si="4">$B$24/B36</f>
        <v>0.35815916462975567</v>
      </c>
      <c r="E36" s="9">
        <f t="shared" ref="E36:E99" si="5">($B$26+$B$15*$B$28)*B36</f>
        <v>1.9058345207663398E-2</v>
      </c>
      <c r="F36" s="9">
        <f t="shared" ref="F36:F99" si="6">($B$27+$B$15*$B$29)*B36</f>
        <v>2.5223157217740193E-2</v>
      </c>
      <c r="G36" s="2">
        <f t="shared" ref="G36:G99" si="7">E36^0/FACT(0)/(0+$B$18)*(D36^(0+$B$18)-C36^(0+$B$18)) + E36^1/FACT(1)/(1+$B$18)*(D36^(1+$B$18)-C36^(1+$B$18)) + E36^2/FACT(2)/(2+$B$18)*(D36^(2+$B$18)-C36^(2+$B$18)) + E36^3/FACT(3)/(3+$B$18)*(D36^(3+$B$18)-C36^(3+$B$18)) + E36^4/FACT(4)/(4+$B$18)*(D36^(4+$B$18)-C36^(4+$B$18)) + E36^5/FACT(5)/(5+$B$18)*(D36^(5+$B$18)-C36^(5+$B$18))</f>
        <v>-0.14742243349829043</v>
      </c>
      <c r="H36" s="2">
        <f t="shared" si="0"/>
        <v>0.42672080945357543</v>
      </c>
      <c r="I36" s="2">
        <f t="shared" ref="I36:I99" si="8">H36+$B$18/$B$30*G36</f>
        <v>0.11967019332356643</v>
      </c>
      <c r="J36" s="2">
        <f t="shared" ref="J36:J99" si="9">E36^0/FACT(0)/(0+$B$18)*(1^(0+$B$18)-C36^(0+$B$18)) + E36^1/FACT(1)/(1+$B$18)*(1^(1+$B$18)-C36^(1+$B$18)) + E36^2/FACT(2)/(2+$B$18)*(1^(2+$B$18)-C36^(2+$B$18)) + E36^3/FACT(3)/(3+$B$18)*(1^(3+$B$18)-C36^(3+$B$18)) + E36^4/FACT(4)/(4+$B$18)*(1^(4+$B$18)-C36^(4+$B$18)) + E36^5/FACT(5)/(5+$B$18)*(1^(5+$B$18)-C36^(5+$B$18))</f>
        <v>0.27849382299381925</v>
      </c>
      <c r="K36" s="2">
        <f t="shared" ref="K36:K99" si="10">F36^0/FACT(0)/(0+$B$18)*(1^(0+$B$18)-D36^(0+$B$18)) + F36^1/FACT(1)/(1+$B$18)*(1^(1+$B$18)-D36^(1+$B$18)) + F36^2/FACT(2)/(2+$B$18)*(1^(2+$B$18)-D36^(2+$B$18)) + F36^3/FACT(3)/(3+$B$18)*(1^(3+$B$18)-D36^(3+$B$18)) + F36^4/FACT(4)/(4+$B$18)*(1^(4+$B$18)-D36^(4+$B$18)) + F36^5/FACT(5)/(5+$B$18)*(1^(5+$B$18)-D36^(5+$B$18))</f>
        <v>0.42785153267761977</v>
      </c>
      <c r="L36" s="2">
        <f t="shared" ref="L36:L99" si="11">100*IF(A36&gt;=$B$21,(($B$12-A36)/(($B$12-A36)+($B$7/(1+$B$8)))),IF(AND(A36&lt;$B$21,A36&gt;=$B$22),1-(H36+$B$18/$B$30*J36)^-(1/($B$17+1)),1-(I36+$B$18/$B$31*K36)^-(1/($B$17+1))))</f>
        <v>1.2998310219671398E-2</v>
      </c>
    </row>
    <row r="37" spans="1:12" x14ac:dyDescent="0.25">
      <c r="A37" s="9">
        <f t="shared" si="1"/>
        <v>19.600000000000001</v>
      </c>
      <c r="B37" s="4">
        <f t="shared" si="2"/>
        <v>20.286869354863658</v>
      </c>
      <c r="C37" s="2">
        <f t="shared" si="3"/>
        <v>0.67095336865717614</v>
      </c>
      <c r="D37" s="2">
        <f t="shared" si="4"/>
        <v>0.36169011027114301</v>
      </c>
      <c r="E37" s="9">
        <f t="shared" si="5"/>
        <v>1.8872290961135598E-2</v>
      </c>
      <c r="F37" s="9">
        <f t="shared" si="6"/>
        <v>2.4976919915389729E-2</v>
      </c>
      <c r="G37" s="2">
        <f t="shared" si="7"/>
        <v>-0.15050213065489521</v>
      </c>
      <c r="H37" s="2">
        <f t="shared" si="0"/>
        <v>0.43563513024148648</v>
      </c>
      <c r="I37" s="2">
        <f t="shared" si="8"/>
        <v>0.12217013817838518</v>
      </c>
      <c r="J37" s="2">
        <f t="shared" si="9"/>
        <v>0.2742094193991152</v>
      </c>
      <c r="K37" s="2">
        <f t="shared" si="10"/>
        <v>0.42662508937031435</v>
      </c>
      <c r="L37" s="2">
        <f t="shared" si="11"/>
        <v>2.599324175714305E-2</v>
      </c>
    </row>
    <row r="38" spans="1:12" x14ac:dyDescent="0.25">
      <c r="A38" s="9">
        <f t="shared" si="1"/>
        <v>19.400000000000002</v>
      </c>
      <c r="B38" s="4">
        <f t="shared" si="2"/>
        <v>20.086869354863659</v>
      </c>
      <c r="C38" s="2">
        <f t="shared" si="3"/>
        <v>0.67763388573331995</v>
      </c>
      <c r="D38" s="2">
        <f t="shared" si="4"/>
        <v>0.36529136942090262</v>
      </c>
      <c r="E38" s="9">
        <f t="shared" si="5"/>
        <v>1.8686236714607795E-2</v>
      </c>
      <c r="F38" s="9">
        <f t="shared" si="6"/>
        <v>2.4730682613039266E-2</v>
      </c>
      <c r="G38" s="2">
        <f t="shared" si="7"/>
        <v>-0.15367763971279289</v>
      </c>
      <c r="H38" s="2">
        <f t="shared" si="0"/>
        <v>0.4448267828513246</v>
      </c>
      <c r="I38" s="2">
        <f t="shared" si="8"/>
        <v>0.12474785836548108</v>
      </c>
      <c r="J38" s="2">
        <f t="shared" si="9"/>
        <v>0.26979362268329765</v>
      </c>
      <c r="K38" s="2">
        <f t="shared" si="10"/>
        <v>0.42536301798100767</v>
      </c>
      <c r="L38" s="2">
        <f t="shared" si="11"/>
        <v>3.8984795929587326E-2</v>
      </c>
    </row>
    <row r="39" spans="1:12" x14ac:dyDescent="0.25">
      <c r="A39" s="9">
        <f t="shared" si="1"/>
        <v>19.200000000000003</v>
      </c>
      <c r="B39" s="4">
        <f t="shared" si="2"/>
        <v>19.886869354863659</v>
      </c>
      <c r="C39" s="2">
        <f t="shared" si="3"/>
        <v>0.68444877322155684</v>
      </c>
      <c r="D39" s="2">
        <f t="shared" si="4"/>
        <v>0.36896506348408165</v>
      </c>
      <c r="E39" s="9">
        <f t="shared" si="5"/>
        <v>1.8500182468079995E-2</v>
      </c>
      <c r="F39" s="9">
        <f t="shared" si="6"/>
        <v>2.4484445310688802E-2</v>
      </c>
      <c r="G39" s="2">
        <f t="shared" si="7"/>
        <v>-0.15695294049427883</v>
      </c>
      <c r="H39" s="2">
        <f t="shared" si="0"/>
        <v>0.4543072870562414</v>
      </c>
      <c r="I39" s="2">
        <f t="shared" si="8"/>
        <v>0.12740658450649134</v>
      </c>
      <c r="J39" s="2">
        <f t="shared" si="9"/>
        <v>0.26524097469928931</v>
      </c>
      <c r="K39" s="2">
        <f t="shared" si="10"/>
        <v>0.42406383796646974</v>
      </c>
      <c r="L39" s="2">
        <f t="shared" si="11"/>
        <v>5.1972974053492008E-2</v>
      </c>
    </row>
    <row r="40" spans="1:12" x14ac:dyDescent="0.25">
      <c r="A40" s="9">
        <f t="shared" si="1"/>
        <v>19.000000000000004</v>
      </c>
      <c r="B40" s="4">
        <f t="shared" si="2"/>
        <v>19.68686935486366</v>
      </c>
      <c r="C40" s="2">
        <f t="shared" si="3"/>
        <v>0.69140212635134191</v>
      </c>
      <c r="D40" s="2">
        <f t="shared" si="4"/>
        <v>0.37271340007161458</v>
      </c>
      <c r="E40" s="9">
        <f t="shared" si="5"/>
        <v>1.8314128221552192E-2</v>
      </c>
      <c r="F40" s="9">
        <f t="shared" si="6"/>
        <v>2.4238208008338338E-2</v>
      </c>
      <c r="G40" s="2">
        <f t="shared" si="7"/>
        <v>-0.16033222047986609</v>
      </c>
      <c r="H40" s="2">
        <f t="shared" si="0"/>
        <v>0.46408876370536201</v>
      </c>
      <c r="I40" s="2">
        <f t="shared" si="8"/>
        <v>0.13014971578965778</v>
      </c>
      <c r="J40" s="2">
        <f t="shared" si="9"/>
        <v>0.26054573250618507</v>
      </c>
      <c r="K40" s="2">
        <f t="shared" si="10"/>
        <v>0.42272599153219503</v>
      </c>
      <c r="L40" s="2">
        <f t="shared" si="11"/>
        <v>6.4957777444660747E-2</v>
      </c>
    </row>
    <row r="41" spans="1:12" x14ac:dyDescent="0.25">
      <c r="A41" s="9">
        <f t="shared" si="1"/>
        <v>18.800000000000004</v>
      </c>
      <c r="B41" s="4">
        <f t="shared" si="2"/>
        <v>19.486869354863661</v>
      </c>
      <c r="C41" s="2">
        <f t="shared" si="3"/>
        <v>0.69849820847475164</v>
      </c>
      <c r="D41" s="2">
        <f t="shared" si="4"/>
        <v>0.37653867742411645</v>
      </c>
      <c r="E41" s="9">
        <f t="shared" si="5"/>
        <v>1.8128073975024393E-2</v>
      </c>
      <c r="F41" s="9">
        <f t="shared" si="6"/>
        <v>2.3991970705987874E-2</v>
      </c>
      <c r="G41" s="2">
        <f t="shared" si="7"/>
        <v>-0.16381988789845159</v>
      </c>
      <c r="H41" s="2">
        <f t="shared" si="0"/>
        <v>0.47418397261385514</v>
      </c>
      <c r="I41" s="2">
        <f t="shared" si="8"/>
        <v>0.13298083059577231</v>
      </c>
      <c r="J41" s="2">
        <f t="shared" si="9"/>
        <v>0.25570185041668209</v>
      </c>
      <c r="K41" s="2">
        <f t="shared" si="10"/>
        <v>0.42134783876270915</v>
      </c>
      <c r="L41" s="2">
        <f t="shared" si="11"/>
        <v>7.7939207418213516E-2</v>
      </c>
    </row>
    <row r="42" spans="1:12" x14ac:dyDescent="0.25">
      <c r="A42" s="9">
        <f t="shared" si="1"/>
        <v>18.600000000000005</v>
      </c>
      <c r="B42" s="4">
        <f t="shared" si="2"/>
        <v>19.286869354863661</v>
      </c>
      <c r="C42" s="2">
        <f t="shared" si="3"/>
        <v>0.70574145978343128</v>
      </c>
      <c r="D42" s="2">
        <f t="shared" si="4"/>
        <v>0.3804432891109184</v>
      </c>
      <c r="E42" s="9">
        <f t="shared" si="5"/>
        <v>1.7942019728496589E-2</v>
      </c>
      <c r="F42" s="9">
        <f t="shared" si="6"/>
        <v>2.374573340363741E-2</v>
      </c>
      <c r="G42" s="2">
        <f t="shared" si="7"/>
        <v>-0.16742058578776051</v>
      </c>
      <c r="H42" s="2">
        <f t="shared" si="0"/>
        <v>0.48460635326151624</v>
      </c>
      <c r="I42" s="2">
        <f t="shared" si="8"/>
        <v>0.13590369791174534</v>
      </c>
      <c r="J42" s="2">
        <f t="shared" si="9"/>
        <v>0.2507029607138182</v>
      </c>
      <c r="K42" s="2">
        <f t="shared" si="10"/>
        <v>0.41992765239091956</v>
      </c>
      <c r="L42" s="2">
        <f t="shared" si="11"/>
        <v>9.0917265288587068E-2</v>
      </c>
    </row>
    <row r="43" spans="1:12" x14ac:dyDescent="0.25">
      <c r="A43" s="9">
        <f t="shared" si="1"/>
        <v>18.400000000000006</v>
      </c>
      <c r="B43" s="4">
        <f t="shared" si="2"/>
        <v>19.086869354863662</v>
      </c>
      <c r="C43" s="2">
        <f t="shared" si="3"/>
        <v>0.71313650657358074</v>
      </c>
      <c r="D43" s="2">
        <f t="shared" si="4"/>
        <v>0.38442972902453343</v>
      </c>
      <c r="E43" s="9">
        <f t="shared" si="5"/>
        <v>1.7755965481968786E-2</v>
      </c>
      <c r="F43" s="9">
        <f t="shared" si="6"/>
        <v>2.3499496101286946E-2</v>
      </c>
      <c r="G43" s="2">
        <f t="shared" si="7"/>
        <v>-0.17113920710797098</v>
      </c>
      <c r="H43" s="2">
        <f t="shared" si="0"/>
        <v>0.49537006853982851</v>
      </c>
      <c r="I43" s="2">
        <f t="shared" si="8"/>
        <v>0.13892228959909442</v>
      </c>
      <c r="J43" s="2">
        <f t="shared" si="9"/>
        <v>0.24554235292332124</v>
      </c>
      <c r="K43" s="2">
        <f t="shared" si="10"/>
        <v>0.4184636121756708</v>
      </c>
      <c r="L43" s="2">
        <f t="shared" si="11"/>
        <v>0.10389195236953533</v>
      </c>
    </row>
    <row r="44" spans="1:12" x14ac:dyDescent="0.25">
      <c r="A44" s="9">
        <f t="shared" si="1"/>
        <v>18.200000000000006</v>
      </c>
      <c r="B44" s="4">
        <f t="shared" si="2"/>
        <v>18.886869354863663</v>
      </c>
      <c r="C44" s="2">
        <f t="shared" si="3"/>
        <v>0.72068817109960159</v>
      </c>
      <c r="D44" s="2">
        <f t="shared" si="4"/>
        <v>0.38850059669245146</v>
      </c>
      <c r="E44" s="9">
        <f t="shared" si="5"/>
        <v>1.7569911235440987E-2</v>
      </c>
      <c r="F44" s="9">
        <f t="shared" si="6"/>
        <v>2.3253258798936482E-2</v>
      </c>
      <c r="G44" s="2">
        <f t="shared" si="7"/>
        <v>-0.17498091099946234</v>
      </c>
      <c r="H44" s="2">
        <f t="shared" si="0"/>
        <v>0.50649005181074058</v>
      </c>
      <c r="I44" s="2">
        <f t="shared" si="8"/>
        <v>0.14204079359117505</v>
      </c>
      <c r="J44" s="2">
        <f t="shared" si="9"/>
        <v>0.24021295151684399</v>
      </c>
      <c r="K44" s="2">
        <f t="shared" si="10"/>
        <v>0.41695379885367323</v>
      </c>
      <c r="L44" s="2">
        <f t="shared" si="11"/>
        <v>0.11686326997412987</v>
      </c>
    </row>
    <row r="45" spans="1:12" x14ac:dyDescent="0.25">
      <c r="A45" s="9">
        <f t="shared" si="1"/>
        <v>18.000000000000007</v>
      </c>
      <c r="B45" s="4">
        <f t="shared" si="2"/>
        <v>18.686869354863664</v>
      </c>
      <c r="C45" s="2">
        <f t="shared" si="3"/>
        <v>0.72840148206050936</v>
      </c>
      <c r="D45" s="2">
        <f t="shared" si="4"/>
        <v>0.39265860293003807</v>
      </c>
      <c r="E45" s="9">
        <f t="shared" si="5"/>
        <v>1.7383856988913184E-2</v>
      </c>
      <c r="F45" s="9">
        <f t="shared" si="6"/>
        <v>2.3007021496586018E-2</v>
      </c>
      <c r="G45" s="2">
        <f t="shared" si="7"/>
        <v>-0.17895114028454859</v>
      </c>
      <c r="H45" s="2">
        <f t="shared" si="0"/>
        <v>0.5179820575662144</v>
      </c>
      <c r="I45" s="2">
        <f t="shared" si="8"/>
        <v>0.14526362810021659</v>
      </c>
      <c r="J45" s="2">
        <f t="shared" si="9"/>
        <v>0.23470729190913098</v>
      </c>
      <c r="K45" s="2">
        <f t="shared" si="10"/>
        <v>0.41539618762865393</v>
      </c>
      <c r="L45" s="2">
        <f t="shared" si="11"/>
        <v>0.12983121941476036</v>
      </c>
    </row>
    <row r="46" spans="1:12" x14ac:dyDescent="0.25">
      <c r="A46" s="9">
        <f t="shared" si="1"/>
        <v>17.800000000000008</v>
      </c>
      <c r="B46" s="4">
        <f t="shared" si="2"/>
        <v>18.486869354863664</v>
      </c>
      <c r="C46" s="2">
        <f t="shared" si="3"/>
        <v>0.73628168576702679</v>
      </c>
      <c r="D46" s="2">
        <f t="shared" si="4"/>
        <v>0.39690657586036804</v>
      </c>
      <c r="E46" s="9">
        <f t="shared" si="5"/>
        <v>1.7197802742385384E-2</v>
      </c>
      <c r="F46" s="9">
        <f t="shared" si="6"/>
        <v>2.2760784194235554E-2</v>
      </c>
      <c r="G46" s="2">
        <f t="shared" si="7"/>
        <v>-0.18305564032295329</v>
      </c>
      <c r="H46" s="2">
        <f t="shared" si="0"/>
        <v>0.52986271600623791</v>
      </c>
      <c r="I46" s="2">
        <f t="shared" si="8"/>
        <v>0.14859545692325765</v>
      </c>
      <c r="J46" s="2">
        <f t="shared" si="9"/>
        <v>0.22901749459858964</v>
      </c>
      <c r="K46" s="2">
        <f t="shared" si="10"/>
        <v>0.41378864115690089</v>
      </c>
      <c r="L46" s="2">
        <f t="shared" si="11"/>
        <v>0.14279580200313502</v>
      </c>
    </row>
    <row r="47" spans="1:12" x14ac:dyDescent="0.25">
      <c r="A47" s="9">
        <f t="shared" si="1"/>
        <v>17.600000000000009</v>
      </c>
      <c r="B47" s="4">
        <f t="shared" si="2"/>
        <v>18.286869354863665</v>
      </c>
      <c r="C47" s="2">
        <f t="shared" si="3"/>
        <v>0.74433425804147357</v>
      </c>
      <c r="D47" s="2">
        <f t="shared" si="4"/>
        <v>0.40124746732908523</v>
      </c>
      <c r="E47" s="9">
        <f t="shared" si="5"/>
        <v>1.7011748495857581E-2</v>
      </c>
      <c r="F47" s="9">
        <f t="shared" si="6"/>
        <v>2.251454689188509E-2</v>
      </c>
      <c r="G47" s="2">
        <f t="shared" si="7"/>
        <v>-0.18730047934178351</v>
      </c>
      <c r="H47" s="2">
        <f t="shared" si="0"/>
        <v>0.54214959188484257</v>
      </c>
      <c r="I47" s="2">
        <f t="shared" si="8"/>
        <v>0.15204120594500825</v>
      </c>
      <c r="J47" s="2">
        <f t="shared" si="9"/>
        <v>0.2231352372856529</v>
      </c>
      <c r="K47" s="2">
        <f t="shared" si="10"/>
        <v>0.41212890198427571</v>
      </c>
      <c r="L47" s="2">
        <f t="shared" si="11"/>
        <v>0.155757019050281</v>
      </c>
    </row>
    <row r="48" spans="1:12" x14ac:dyDescent="0.25">
      <c r="A48" s="9">
        <f t="shared" si="1"/>
        <v>17.400000000000009</v>
      </c>
      <c r="B48" s="4">
        <f t="shared" si="2"/>
        <v>18.086869354863666</v>
      </c>
      <c r="C48" s="2">
        <f t="shared" si="3"/>
        <v>0.75256491690716953</v>
      </c>
      <c r="D48" s="2">
        <f t="shared" si="4"/>
        <v>0.40568435974486627</v>
      </c>
      <c r="E48" s="9">
        <f t="shared" si="5"/>
        <v>1.6825694249329781E-2</v>
      </c>
      <c r="F48" s="9">
        <f t="shared" si="6"/>
        <v>2.2268309589534626E-2</v>
      </c>
      <c r="G48" s="2">
        <f t="shared" si="7"/>
        <v>-0.19169207037299199</v>
      </c>
      <c r="H48" s="2">
        <f t="shared" si="0"/>
        <v>0.55486124800906522</v>
      </c>
      <c r="I48" s="2">
        <f t="shared" si="8"/>
        <v>0.15560608094558853</v>
      </c>
      <c r="J48" s="2">
        <f t="shared" si="9"/>
        <v>0.21705172478654458</v>
      </c>
      <c r="K48" s="2">
        <f t="shared" si="10"/>
        <v>0.4104145843852221</v>
      </c>
      <c r="L48" s="2">
        <f t="shared" si="11"/>
        <v>0.16871487186654496</v>
      </c>
    </row>
    <row r="49" spans="1:12" x14ac:dyDescent="0.25">
      <c r="A49" s="9">
        <f t="shared" si="1"/>
        <v>17.20000000000001</v>
      </c>
      <c r="B49" s="4">
        <f t="shared" si="2"/>
        <v>17.886869354863666</v>
      </c>
      <c r="C49" s="2">
        <f t="shared" si="3"/>
        <v>0.76097963612915054</v>
      </c>
      <c r="D49" s="2">
        <f t="shared" si="4"/>
        <v>0.41022047337879913</v>
      </c>
      <c r="E49" s="9">
        <f t="shared" si="5"/>
        <v>1.6639640002801978E-2</v>
      </c>
      <c r="F49" s="9">
        <f t="shared" si="6"/>
        <v>2.2022072287184162E-2</v>
      </c>
      <c r="G49" s="2">
        <f t="shared" si="7"/>
        <v>-0.19623719494494574</v>
      </c>
      <c r="H49" s="2">
        <f t="shared" si="0"/>
        <v>0.56801731381525022</v>
      </c>
      <c r="I49" s="2">
        <f t="shared" si="8"/>
        <v>0.15929558683216516</v>
      </c>
      <c r="J49" s="2">
        <f t="shared" si="9"/>
        <v>0.21075765654136761</v>
      </c>
      <c r="K49" s="2">
        <f t="shared" si="10"/>
        <v>0.40864316554922642</v>
      </c>
      <c r="L49" s="2">
        <f t="shared" si="11"/>
        <v>0.18166936176159326</v>
      </c>
    </row>
    <row r="50" spans="1:12" x14ac:dyDescent="0.25">
      <c r="A50" s="9">
        <f t="shared" si="1"/>
        <v>17.000000000000011</v>
      </c>
      <c r="B50" s="4">
        <f t="shared" si="2"/>
        <v>17.686869354863667</v>
      </c>
      <c r="C50" s="2">
        <f t="shared" si="3"/>
        <v>0.76958465967357881</v>
      </c>
      <c r="D50" s="2">
        <f t="shared" si="4"/>
        <v>0.41485917415900242</v>
      </c>
      <c r="E50" s="9">
        <f t="shared" si="5"/>
        <v>1.6453585756274178E-2</v>
      </c>
      <c r="F50" s="9">
        <f t="shared" si="6"/>
        <v>2.1775834984833698E-2</v>
      </c>
      <c r="G50" s="2">
        <f t="shared" si="7"/>
        <v>-0.20094302868990815</v>
      </c>
      <c r="H50" s="2">
        <f t="shared" si="0"/>
        <v>0.58163855949104903</v>
      </c>
      <c r="I50" s="2">
        <f t="shared" si="8"/>
        <v>0.16311554842583104</v>
      </c>
      <c r="J50" s="2">
        <f t="shared" si="9"/>
        <v>0.20424319149460354</v>
      </c>
      <c r="K50" s="2">
        <f t="shared" si="10"/>
        <v>0.40681197605453612</v>
      </c>
      <c r="L50" s="2">
        <f t="shared" si="11"/>
        <v>0.19462049004441273</v>
      </c>
    </row>
    <row r="51" spans="1:12" x14ac:dyDescent="0.25">
      <c r="A51" s="9">
        <f t="shared" si="1"/>
        <v>16.800000000000011</v>
      </c>
      <c r="B51" s="4">
        <f t="shared" si="2"/>
        <v>17.486869354863668</v>
      </c>
      <c r="C51" s="2">
        <f t="shared" si="3"/>
        <v>0.77838651715940177</v>
      </c>
      <c r="D51" s="2">
        <f t="shared" si="4"/>
        <v>0.41960398200013393</v>
      </c>
      <c r="E51" s="9">
        <f t="shared" si="5"/>
        <v>1.6267531509746375E-2</v>
      </c>
      <c r="F51" s="9">
        <f t="shared" si="6"/>
        <v>2.1529597682483234E-2</v>
      </c>
      <c r="G51" s="2">
        <f t="shared" si="7"/>
        <v>-0.20581716904620664</v>
      </c>
      <c r="H51" s="2">
        <f t="shared" si="0"/>
        <v>0.59574697616057948</v>
      </c>
      <c r="I51" s="2">
        <f t="shared" si="8"/>
        <v>0.16707213294884526</v>
      </c>
      <c r="J51" s="2">
        <f t="shared" si="9"/>
        <v>0.1974979101028462</v>
      </c>
      <c r="K51" s="2">
        <f t="shared" si="10"/>
        <v>0.40491818956263131</v>
      </c>
      <c r="L51" s="2">
        <f t="shared" si="11"/>
        <v>0.20756825802331078</v>
      </c>
    </row>
    <row r="52" spans="1:12" x14ac:dyDescent="0.25">
      <c r="A52" s="9">
        <f t="shared" si="1"/>
        <v>16.600000000000012</v>
      </c>
      <c r="B52" s="4">
        <f t="shared" si="2"/>
        <v>17.286869354863668</v>
      </c>
      <c r="C52" s="2">
        <f t="shared" si="3"/>
        <v>0.78739204038261512</v>
      </c>
      <c r="D52" s="2">
        <f t="shared" si="4"/>
        <v>0.4244585797111079</v>
      </c>
      <c r="E52" s="9">
        <f t="shared" si="5"/>
        <v>1.6081477263218572E-2</v>
      </c>
      <c r="F52" s="9">
        <f t="shared" si="6"/>
        <v>2.1283360380132767E-2</v>
      </c>
      <c r="G52" s="2">
        <f t="shared" si="7"/>
        <v>-0.21086766525280845</v>
      </c>
      <c r="H52" s="2">
        <f t="shared" si="0"/>
        <v>0.6103658627050641</v>
      </c>
      <c r="I52" s="2">
        <f t="shared" si="8"/>
        <v>0.17117187437273779</v>
      </c>
      <c r="J52" s="2">
        <f t="shared" si="9"/>
        <v>0.19051077319860035</v>
      </c>
      <c r="K52" s="2">
        <f t="shared" si="10"/>
        <v>0.40295881165989184</v>
      </c>
      <c r="L52" s="2">
        <f t="shared" si="11"/>
        <v>0.22051266700591612</v>
      </c>
    </row>
    <row r="53" spans="1:12" x14ac:dyDescent="0.25">
      <c r="A53" s="9">
        <f t="shared" si="1"/>
        <v>16.400000000000013</v>
      </c>
      <c r="B53" s="4">
        <f t="shared" si="2"/>
        <v>17.086869354863669</v>
      </c>
      <c r="C53" s="2">
        <f t="shared" si="3"/>
        <v>0.79660838100101505</v>
      </c>
      <c r="D53" s="2">
        <f t="shared" si="4"/>
        <v>0.42942682252839476</v>
      </c>
      <c r="E53" s="9">
        <f t="shared" si="5"/>
        <v>1.5895423016690773E-2</v>
      </c>
      <c r="F53" s="9">
        <f t="shared" si="6"/>
        <v>2.1037123077782303E-2</v>
      </c>
      <c r="G53" s="2">
        <f t="shared" si="7"/>
        <v>-0.21610305085524537</v>
      </c>
      <c r="H53" s="2">
        <f t="shared" si="0"/>
        <v>0.62551991985267841</v>
      </c>
      <c r="I53" s="2">
        <f t="shared" si="8"/>
        <v>0.17542169980500005</v>
      </c>
      <c r="J53" s="2">
        <f t="shared" si="9"/>
        <v>0.18327007740988113</v>
      </c>
      <c r="K53" s="2">
        <f t="shared" si="10"/>
        <v>0.40093066776501635</v>
      </c>
      <c r="L53" s="2">
        <f t="shared" si="11"/>
        <v>0.23345371829917913</v>
      </c>
    </row>
    <row r="54" spans="1:12" x14ac:dyDescent="0.25">
      <c r="A54" s="9">
        <f t="shared" si="1"/>
        <v>16.200000000000014</v>
      </c>
      <c r="B54" s="4">
        <f t="shared" si="2"/>
        <v>16.88686935486367</v>
      </c>
      <c r="C54" s="2">
        <f t="shared" si="3"/>
        <v>0.80604302947564876</v>
      </c>
      <c r="D54" s="2">
        <f t="shared" si="4"/>
        <v>0.43451274832676917</v>
      </c>
      <c r="E54" s="9">
        <f t="shared" si="5"/>
        <v>1.5709368770162969E-2</v>
      </c>
      <c r="F54" s="9">
        <f t="shared" si="6"/>
        <v>2.0790885775431839E-2</v>
      </c>
      <c r="G54" s="2">
        <f t="shared" si="7"/>
        <v>-0.2215323789655918</v>
      </c>
      <c r="H54" s="2">
        <f t="shared" si="0"/>
        <v>0.64123535224013084</v>
      </c>
      <c r="I54" s="2">
        <f t="shared" si="8"/>
        <v>0.179828958111381</v>
      </c>
      <c r="J54" s="2">
        <f t="shared" si="9"/>
        <v>0.17576340680275235</v>
      </c>
      <c r="K54" s="2">
        <f t="shared" si="10"/>
        <v>0.39883039001189857</v>
      </c>
      <c r="L54" s="2">
        <f t="shared" si="11"/>
        <v>0.246391413209372</v>
      </c>
    </row>
    <row r="55" spans="1:12" x14ac:dyDescent="0.25">
      <c r="A55" s="9">
        <f t="shared" si="1"/>
        <v>16.000000000000014</v>
      </c>
      <c r="B55" s="4">
        <f t="shared" si="2"/>
        <v>16.686869354863671</v>
      </c>
      <c r="C55" s="2">
        <f t="shared" si="3"/>
        <v>0.81570383537439817</v>
      </c>
      <c r="D55" s="2">
        <f t="shared" si="4"/>
        <v>0.43972058856434038</v>
      </c>
      <c r="E55" s="9">
        <f t="shared" si="5"/>
        <v>1.552331452363517E-2</v>
      </c>
      <c r="F55" s="9">
        <f t="shared" si="6"/>
        <v>2.0544648473081375E-2</v>
      </c>
      <c r="G55" s="2">
        <f t="shared" si="7"/>
        <v>-0.22716526054587124</v>
      </c>
      <c r="H55" s="2">
        <f t="shared" si="0"/>
        <v>0.65753997922568963</v>
      </c>
      <c r="I55" s="2">
        <f t="shared" si="8"/>
        <v>0.18440145099244992</v>
      </c>
      <c r="J55" s="2">
        <f t="shared" si="9"/>
        <v>0.16797758037737101</v>
      </c>
      <c r="K55" s="2">
        <f t="shared" si="10"/>
        <v>0.39665440300775479</v>
      </c>
      <c r="L55" s="2">
        <f t="shared" si="11"/>
        <v>0.25932575304208966</v>
      </c>
    </row>
    <row r="56" spans="1:12" x14ac:dyDescent="0.25">
      <c r="A56" s="9">
        <f t="shared" si="1"/>
        <v>15.800000000000015</v>
      </c>
      <c r="B56" s="4">
        <f t="shared" si="2"/>
        <v>16.486869354863671</v>
      </c>
      <c r="C56" s="2">
        <f t="shared" si="3"/>
        <v>0.82559902915336458</v>
      </c>
      <c r="D56" s="2">
        <f t="shared" si="4"/>
        <v>0.44505478002422022</v>
      </c>
      <c r="E56" s="9">
        <f t="shared" si="5"/>
        <v>1.5337260277107367E-2</v>
      </c>
      <c r="F56" s="9">
        <f t="shared" si="6"/>
        <v>2.0298411170730911E-2</v>
      </c>
      <c r="G56" s="2">
        <f t="shared" si="7"/>
        <v>-0.23301190601422295</v>
      </c>
      <c r="H56" s="2">
        <f t="shared" si="0"/>
        <v>0.67446335532008872</v>
      </c>
      <c r="I56" s="2">
        <f t="shared" si="8"/>
        <v>0.18914746675741223</v>
      </c>
      <c r="J56" s="2">
        <f t="shared" si="9"/>
        <v>0.15989859500701631</v>
      </c>
      <c r="K56" s="2">
        <f t="shared" si="10"/>
        <v>0.39439890835514491</v>
      </c>
      <c r="L56" s="2">
        <f t="shared" si="11"/>
        <v>0.2722567391022499</v>
      </c>
    </row>
    <row r="57" spans="1:12" x14ac:dyDescent="0.25">
      <c r="A57" s="9">
        <f t="shared" si="1"/>
        <v>15.600000000000016</v>
      </c>
      <c r="B57" s="4">
        <f t="shared" si="2"/>
        <v>16.286869354863672</v>
      </c>
      <c r="C57" s="2">
        <f t="shared" si="3"/>
        <v>0.83573724554308249</v>
      </c>
      <c r="D57" s="2">
        <f t="shared" si="4"/>
        <v>0.45051997742130395</v>
      </c>
      <c r="E57" s="9">
        <f t="shared" si="5"/>
        <v>1.5151206030579565E-2</v>
      </c>
      <c r="F57" s="9">
        <f t="shared" si="6"/>
        <v>2.0052173868380447E-2</v>
      </c>
      <c r="G57" s="2">
        <f t="shared" si="7"/>
        <v>-0.23908317050686026</v>
      </c>
      <c r="H57" s="2">
        <f t="shared" si="0"/>
        <v>0.69203690119928496</v>
      </c>
      <c r="I57" s="2">
        <f t="shared" si="8"/>
        <v>0.19407581706551413</v>
      </c>
      <c r="J57" s="2">
        <f t="shared" si="9"/>
        <v>0.15151156336336682</v>
      </c>
      <c r="K57" s="2">
        <f t="shared" si="10"/>
        <v>0.39205986781399738</v>
      </c>
      <c r="L57" s="2">
        <f t="shared" si="11"/>
        <v>0.28518437269409386</v>
      </c>
    </row>
    <row r="58" spans="1:12" x14ac:dyDescent="0.25">
      <c r="A58" s="9">
        <f t="shared" si="1"/>
        <v>15.400000000000016</v>
      </c>
      <c r="B58" s="4">
        <f t="shared" si="2"/>
        <v>16.086869354863673</v>
      </c>
      <c r="C58" s="2">
        <f t="shared" si="3"/>
        <v>0.84612754867922879</v>
      </c>
      <c r="D58" s="2">
        <f t="shared" si="4"/>
        <v>0.45612106694945492</v>
      </c>
      <c r="E58" s="9">
        <f t="shared" si="5"/>
        <v>1.4965151784051764E-2</v>
      </c>
      <c r="F58" s="9">
        <f t="shared" si="6"/>
        <v>1.9805936566029983E-2</v>
      </c>
      <c r="G58" s="2">
        <f t="shared" si="7"/>
        <v>-0.24539060316682126</v>
      </c>
      <c r="H58" s="2">
        <f t="shared" si="0"/>
        <v>0.71029404637294458</v>
      </c>
      <c r="I58" s="2">
        <f t="shared" si="8"/>
        <v>0.19919587693619623</v>
      </c>
      <c r="J58" s="2">
        <f t="shared" si="9"/>
        <v>0.14280064631921366</v>
      </c>
      <c r="K58" s="2">
        <f t="shared" si="10"/>
        <v>0.38963298496561954</v>
      </c>
      <c r="L58" s="2">
        <f t="shared" si="11"/>
        <v>0.29810865512118667</v>
      </c>
    </row>
    <row r="59" spans="1:12" x14ac:dyDescent="0.25">
      <c r="A59" s="9">
        <f t="shared" si="1"/>
        <v>15.200000000000017</v>
      </c>
      <c r="B59" s="4">
        <f t="shared" si="2"/>
        <v>15.886869354863673</v>
      </c>
      <c r="C59" s="2">
        <f t="shared" si="3"/>
        <v>0.85677945913155695</v>
      </c>
      <c r="D59" s="2">
        <f t="shared" si="4"/>
        <v>0.46186318085196293</v>
      </c>
      <c r="E59" s="9">
        <f t="shared" si="5"/>
        <v>1.4779097537523963E-2</v>
      </c>
      <c r="F59" s="9">
        <f t="shared" si="6"/>
        <v>1.9559699263679519E-2</v>
      </c>
      <c r="G59" s="2">
        <f t="shared" si="7"/>
        <v>-0.25194650087333692</v>
      </c>
      <c r="H59" s="2">
        <f t="shared" si="0"/>
        <v>0.72927038470649697</v>
      </c>
      <c r="I59" s="2">
        <f t="shared" si="8"/>
        <v>0.2045176283639214</v>
      </c>
      <c r="J59" s="2">
        <f t="shared" si="9"/>
        <v>0.13374897926106885</v>
      </c>
      <c r="K59" s="2">
        <f t="shared" si="10"/>
        <v>0.38711368522474676</v>
      </c>
      <c r="L59" s="2">
        <f t="shared" si="11"/>
        <v>0.31102958768641731</v>
      </c>
    </row>
    <row r="60" spans="1:12" x14ac:dyDescent="0.25">
      <c r="A60" s="9">
        <f t="shared" si="1"/>
        <v>15.000000000000018</v>
      </c>
      <c r="B60" s="4">
        <f t="shared" si="2"/>
        <v>15.686869354863674</v>
      </c>
      <c r="C60" s="2">
        <f t="shared" si="3"/>
        <v>0.867702983000466</v>
      </c>
      <c r="D60" s="2">
        <f t="shared" si="4"/>
        <v>0.46775171310659996</v>
      </c>
      <c r="E60" s="9">
        <f t="shared" si="5"/>
        <v>1.4593043290996161E-2</v>
      </c>
      <c r="F60" s="9">
        <f t="shared" si="6"/>
        <v>1.9313461961329055E-2</v>
      </c>
      <c r="G60" s="2">
        <f t="shared" si="7"/>
        <v>-0.25876396687403203</v>
      </c>
      <c r="H60" s="2">
        <f t="shared" si="0"/>
        <v>0.74900384413465526</v>
      </c>
      <c r="I60" s="2">
        <f t="shared" si="8"/>
        <v>0.21005170791287631</v>
      </c>
      <c r="J60" s="2">
        <f t="shared" si="9"/>
        <v>0.12433859167776072</v>
      </c>
      <c r="K60" s="2">
        <f t="shared" si="10"/>
        <v>0.38449709402768062</v>
      </c>
      <c r="L60" s="2">
        <f t="shared" si="11"/>
        <v>0.32394717169199988</v>
      </c>
    </row>
    <row r="61" spans="1:12" x14ac:dyDescent="0.25">
      <c r="A61" s="9">
        <f t="shared" si="1"/>
        <v>14.800000000000018</v>
      </c>
      <c r="B61" s="4">
        <f t="shared" si="2"/>
        <v>15.486869354863675</v>
      </c>
      <c r="C61" s="2">
        <f t="shared" si="3"/>
        <v>0.87890864326811668</v>
      </c>
      <c r="D61" s="2">
        <f t="shared" si="4"/>
        <v>0.47379233632603329</v>
      </c>
      <c r="E61" s="9">
        <f t="shared" si="5"/>
        <v>1.440698904446836E-2</v>
      </c>
      <c r="F61" s="9">
        <f t="shared" si="6"/>
        <v>1.9067224658978591E-2</v>
      </c>
      <c r="G61" s="2">
        <f t="shared" si="7"/>
        <v>-0.26585697483691922</v>
      </c>
      <c r="H61" s="2">
        <f t="shared" si="0"/>
        <v>0.76953487206276849</v>
      </c>
      <c r="I61" s="2">
        <f t="shared" si="8"/>
        <v>0.21580945871119084</v>
      </c>
      <c r="J61" s="2">
        <f t="shared" si="9"/>
        <v>0.11455031931602912</v>
      </c>
      <c r="K61" s="2">
        <f t="shared" si="10"/>
        <v>0.38177801300420244</v>
      </c>
      <c r="L61" s="2">
        <f t="shared" si="11"/>
        <v>0.33686140843947343</v>
      </c>
    </row>
    <row r="62" spans="1:12" x14ac:dyDescent="0.25">
      <c r="A62" s="9">
        <f t="shared" si="1"/>
        <v>14.600000000000019</v>
      </c>
      <c r="B62" s="4">
        <f t="shared" si="2"/>
        <v>15.286869354863676</v>
      </c>
      <c r="C62" s="2">
        <f t="shared" si="3"/>
        <v>0.89040751361057147</v>
      </c>
      <c r="D62" s="2">
        <f t="shared" si="4"/>
        <v>0.47999101998489885</v>
      </c>
      <c r="E62" s="9">
        <f t="shared" si="5"/>
        <v>1.4220934797940558E-2</v>
      </c>
      <c r="F62" s="9">
        <f t="shared" si="6"/>
        <v>1.8820987356628127E-2</v>
      </c>
      <c r="G62" s="2">
        <f t="shared" si="7"/>
        <v>-0.27324043890118394</v>
      </c>
      <c r="H62" s="2">
        <f t="shared" si="0"/>
        <v>0.79090663813194695</v>
      </c>
      <c r="I62" s="2">
        <f t="shared" si="8"/>
        <v>0.22180298731468162</v>
      </c>
      <c r="J62" s="2">
        <f t="shared" si="9"/>
        <v>0.10436370810904945</v>
      </c>
      <c r="K62" s="2">
        <f t="shared" si="10"/>
        <v>0.37895089391786335</v>
      </c>
      <c r="L62" s="2">
        <f t="shared" si="11"/>
        <v>0.34977229922970249</v>
      </c>
    </row>
    <row r="63" spans="1:12" x14ac:dyDescent="0.25">
      <c r="A63" s="9">
        <f t="shared" si="1"/>
        <v>14.40000000000002</v>
      </c>
      <c r="B63" s="4">
        <f t="shared" si="2"/>
        <v>15.086869354863676</v>
      </c>
      <c r="C63" s="2">
        <f t="shared" si="3"/>
        <v>0.90221125489933018</v>
      </c>
      <c r="D63" s="2">
        <f t="shared" si="4"/>
        <v>0.48635405009664512</v>
      </c>
      <c r="E63" s="9">
        <f t="shared" si="5"/>
        <v>1.4034880551412757E-2</v>
      </c>
      <c r="F63" s="9">
        <f t="shared" si="6"/>
        <v>1.8574750054277663E-2</v>
      </c>
      <c r="G63" s="2">
        <f t="shared" si="7"/>
        <v>-0.28093029037617356</v>
      </c>
      <c r="H63" s="2">
        <f t="shared" si="0"/>
        <v>0.81316525622770208</v>
      </c>
      <c r="I63" s="2">
        <f t="shared" si="8"/>
        <v>0.22804522596726873</v>
      </c>
      <c r="J63" s="2">
        <f t="shared" si="9"/>
        <v>9.3756908987249171E-2</v>
      </c>
      <c r="K63" s="2">
        <f t="shared" si="10"/>
        <v>0.37600981013306878</v>
      </c>
      <c r="L63" s="2">
        <f t="shared" si="11"/>
        <v>0.3626798453628779</v>
      </c>
    </row>
    <row r="64" spans="1:12" x14ac:dyDescent="0.25">
      <c r="A64" s="9">
        <f t="shared" si="1"/>
        <v>14.200000000000021</v>
      </c>
      <c r="B64" s="4">
        <f t="shared" si="2"/>
        <v>14.886869354863677</v>
      </c>
      <c r="C64" s="2">
        <f t="shared" si="3"/>
        <v>0.91433215464517992</v>
      </c>
      <c r="D64" s="2">
        <f t="shared" si="4"/>
        <v>0.49288805047648654</v>
      </c>
      <c r="E64" s="9">
        <f t="shared" si="5"/>
        <v>1.3848826304884954E-2</v>
      </c>
      <c r="F64" s="9">
        <f t="shared" si="6"/>
        <v>1.8328512751927199E-2</v>
      </c>
      <c r="G64" s="2">
        <f t="shared" si="7"/>
        <v>-0.28894356181803649</v>
      </c>
      <c r="H64" s="2">
        <f t="shared" si="0"/>
        <v>0.83636002784353403</v>
      </c>
      <c r="I64" s="2">
        <f t="shared" si="8"/>
        <v>0.2345500008502116</v>
      </c>
      <c r="J64" s="2">
        <f t="shared" si="9"/>
        <v>8.2706562571007988E-2</v>
      </c>
      <c r="K64" s="2">
        <f t="shared" si="10"/>
        <v>0.37294842533758904</v>
      </c>
      <c r="L64" s="2">
        <f t="shared" si="11"/>
        <v>0.37558404813851654</v>
      </c>
    </row>
    <row r="65" spans="1:12" x14ac:dyDescent="0.25">
      <c r="A65" s="9">
        <f t="shared" si="1"/>
        <v>14.000000000000021</v>
      </c>
      <c r="B65" s="4">
        <f t="shared" si="2"/>
        <v>14.686869354863678</v>
      </c>
      <c r="C65" s="2">
        <f t="shared" si="3"/>
        <v>0.92678316966482932</v>
      </c>
      <c r="D65" s="2">
        <f t="shared" si="4"/>
        <v>0.4996000057416603</v>
      </c>
      <c r="E65" s="9">
        <f t="shared" si="5"/>
        <v>1.3662772058357153E-2</v>
      </c>
      <c r="F65" s="9">
        <f t="shared" si="6"/>
        <v>1.8082275449576735E-2</v>
      </c>
      <c r="G65" s="2">
        <f t="shared" si="7"/>
        <v>-0.29729847930460956</v>
      </c>
      <c r="H65" s="2">
        <f t="shared" si="0"/>
        <v>0.86054370917470402</v>
      </c>
      <c r="I65" s="2">
        <f t="shared" si="8"/>
        <v>0.24133210698626451</v>
      </c>
      <c r="J65" s="2">
        <f t="shared" si="9"/>
        <v>7.118767261983662E-2</v>
      </c>
      <c r="K65" s="2">
        <f t="shared" si="10"/>
        <v>0.36975995921522586</v>
      </c>
      <c r="L65" s="2">
        <f t="shared" si="11"/>
        <v>0.38848490885546233</v>
      </c>
    </row>
    <row r="66" spans="1:12" x14ac:dyDescent="0.25">
      <c r="A66" s="9">
        <f t="shared" si="1"/>
        <v>13.800000000000022</v>
      </c>
      <c r="B66" s="4">
        <f t="shared" si="2"/>
        <v>14.486869354863678</v>
      </c>
      <c r="C66" s="2">
        <f t="shared" si="3"/>
        <v>0.93957797228177531</v>
      </c>
      <c r="D66" s="2">
        <f t="shared" si="4"/>
        <v>0.50649728621687806</v>
      </c>
      <c r="E66" s="9">
        <f t="shared" si="5"/>
        <v>1.3476717811829351E-2</v>
      </c>
      <c r="F66" s="9">
        <f t="shared" si="6"/>
        <v>1.7836038147226271E-2</v>
      </c>
      <c r="G66" s="2">
        <f t="shared" si="7"/>
        <v>-0.30601456383309289</v>
      </c>
      <c r="H66" s="2">
        <f t="shared" si="0"/>
        <v>0.8857728046183313</v>
      </c>
      <c r="I66" s="2">
        <f t="shared" si="8"/>
        <v>0.24840739054926597</v>
      </c>
      <c r="J66" s="2">
        <f t="shared" si="9"/>
        <v>5.9173466970061886E-2</v>
      </c>
      <c r="K66" s="2">
        <f t="shared" si="10"/>
        <v>0.36643714972469688</v>
      </c>
      <c r="L66" s="2">
        <f t="shared" si="11"/>
        <v>0.40138242881188663</v>
      </c>
    </row>
    <row r="67" spans="1:12" x14ac:dyDescent="0.25">
      <c r="A67" s="9">
        <f t="shared" si="1"/>
        <v>13.600000000000023</v>
      </c>
      <c r="B67" s="4">
        <f t="shared" si="2"/>
        <v>14.286869354863679</v>
      </c>
      <c r="C67" s="2">
        <f t="shared" si="3"/>
        <v>0.95273100040772951</v>
      </c>
      <c r="D67" s="2">
        <f t="shared" si="4"/>
        <v>0.51358767493166602</v>
      </c>
      <c r="E67" s="9">
        <f t="shared" si="5"/>
        <v>1.329066356530155E-2</v>
      </c>
      <c r="F67" s="9">
        <f t="shared" si="6"/>
        <v>1.7589800844875807E-2</v>
      </c>
      <c r="G67" s="2">
        <f t="shared" si="7"/>
        <v>-0.31511274288383812</v>
      </c>
      <c r="H67" s="2">
        <f t="shared" ref="H67:H98" si="12">(1+($B$12-$B$21)/($B$7/(1+$B$8)))^($B$17+1)*C67^$B$18</f>
        <v>0.91210788969975221</v>
      </c>
      <c r="I67" s="2">
        <f t="shared" si="8"/>
        <v>0.25579283942606634</v>
      </c>
      <c r="J67" s="2">
        <f t="shared" si="9"/>
        <v>4.6635244530151651E-2</v>
      </c>
      <c r="K67" s="2">
        <f t="shared" si="10"/>
        <v>0.36297221159660759</v>
      </c>
      <c r="L67" s="2">
        <f t="shared" si="11"/>
        <v>0.41427660930528859</v>
      </c>
    </row>
    <row r="68" spans="1:12" x14ac:dyDescent="0.25">
      <c r="A68" s="9">
        <f t="shared" ref="A68:A99" si="13">A67-$B$12/100</f>
        <v>13.400000000000023</v>
      </c>
      <c r="B68" s="4">
        <f t="shared" si="2"/>
        <v>14.08686935486368</v>
      </c>
      <c r="C68" s="2">
        <f t="shared" si="3"/>
        <v>0.96625751189026532</v>
      </c>
      <c r="D68" s="2">
        <f t="shared" si="4"/>
        <v>0.52087939691749308</v>
      </c>
      <c r="E68" s="9">
        <f t="shared" si="5"/>
        <v>1.3104609318773748E-2</v>
      </c>
      <c r="F68" s="9">
        <f t="shared" si="6"/>
        <v>1.734356354252534E-2</v>
      </c>
      <c r="G68" s="2">
        <f t="shared" si="7"/>
        <v>-0.32461547332951723</v>
      </c>
      <c r="H68" s="2">
        <f t="shared" si="12"/>
        <v>0.93961396683859122</v>
      </c>
      <c r="I68" s="2">
        <f t="shared" si="8"/>
        <v>0.26350668298807323</v>
      </c>
      <c r="J68" s="2">
        <f t="shared" si="9"/>
        <v>3.354220671636382E-2</v>
      </c>
      <c r="K68" s="2">
        <f t="shared" si="10"/>
        <v>0.35935679060980796</v>
      </c>
      <c r="L68" s="2">
        <f t="shared" si="11"/>
        <v>0.42716745163249514</v>
      </c>
    </row>
    <row r="69" spans="1:12" x14ac:dyDescent="0.25">
      <c r="A69" s="9">
        <f t="shared" si="13"/>
        <v>13.200000000000024</v>
      </c>
      <c r="B69" s="4">
        <f t="shared" si="2"/>
        <v>13.886869354863681</v>
      </c>
      <c r="C69" s="2">
        <f t="shared" si="3"/>
        <v>0.98017364355678582</v>
      </c>
      <c r="D69" s="2">
        <f t="shared" si="4"/>
        <v>0.52838115103653882</v>
      </c>
      <c r="E69" s="9">
        <f t="shared" si="5"/>
        <v>1.2918555072245947E-2</v>
      </c>
      <c r="F69" s="9">
        <f t="shared" si="6"/>
        <v>1.7097326240174876E-2</v>
      </c>
      <c r="G69" s="2">
        <f t="shared" si="7"/>
        <v>-0.33454687702483971</v>
      </c>
      <c r="H69" s="2">
        <f t="shared" si="12"/>
        <v>0.9683608578192463</v>
      </c>
      <c r="I69" s="2">
        <f t="shared" si="8"/>
        <v>0.27156850215623529</v>
      </c>
      <c r="J69" s="2">
        <f t="shared" si="9"/>
        <v>1.9861271497597557E-2</v>
      </c>
      <c r="K69" s="2">
        <f t="shared" si="10"/>
        <v>0.35558191315043913</v>
      </c>
      <c r="L69" s="2">
        <f t="shared" si="11"/>
        <v>0.44005495708966219</v>
      </c>
    </row>
    <row r="70" spans="1:12" x14ac:dyDescent="0.25">
      <c r="A70" s="9">
        <f t="shared" si="13"/>
        <v>13.000000000000025</v>
      </c>
      <c r="B70" s="4">
        <f t="shared" si="2"/>
        <v>13.686869354863681</v>
      </c>
      <c r="C70" s="2">
        <f t="shared" si="3"/>
        <v>0.99449647543518727</v>
      </c>
      <c r="D70" s="2">
        <f t="shared" si="4"/>
        <v>0.53610214460105721</v>
      </c>
      <c r="E70" s="9">
        <f t="shared" si="5"/>
        <v>1.2732500825718146E-2</v>
      </c>
      <c r="F70" s="9">
        <f t="shared" si="6"/>
        <v>1.6851088937824412E-2</v>
      </c>
      <c r="G70" s="2">
        <f t="shared" si="7"/>
        <v>-0.34493289059108956</v>
      </c>
      <c r="H70" s="2">
        <f t="shared" si="12"/>
        <v>0.99842363734891226</v>
      </c>
      <c r="I70" s="2">
        <f t="shared" si="8"/>
        <v>0.27999935098867368</v>
      </c>
      <c r="J70" s="2">
        <f t="shared" si="9"/>
        <v>5.5568679726935161E-3</v>
      </c>
      <c r="K70" s="2">
        <f t="shared" si="10"/>
        <v>0.35163793049034164</v>
      </c>
      <c r="L70" s="2">
        <f t="shared" si="11"/>
        <v>0.45293912697227456</v>
      </c>
    </row>
    <row r="71" spans="1:12" x14ac:dyDescent="0.25">
      <c r="A71" s="9">
        <f t="shared" si="13"/>
        <v>12.800000000000026</v>
      </c>
      <c r="B71" s="4">
        <f t="shared" si="2"/>
        <v>13.486869354863682</v>
      </c>
      <c r="C71" s="2">
        <f t="shared" si="3"/>
        <v>1.0092441006885831</v>
      </c>
      <c r="D71" s="2">
        <f t="shared" si="4"/>
        <v>0.54405213107301376</v>
      </c>
      <c r="E71" s="9">
        <f t="shared" si="5"/>
        <v>1.2546446579190344E-2</v>
      </c>
      <c r="F71" s="9">
        <f t="shared" si="6"/>
        <v>1.6604851635473948E-2</v>
      </c>
      <c r="G71" s="2">
        <f t="shared" si="7"/>
        <v>-0.3558014311159185</v>
      </c>
      <c r="H71" s="2">
        <f t="shared" si="12"/>
        <v>1.0298831126830226</v>
      </c>
      <c r="I71" s="2">
        <f t="shared" si="8"/>
        <v>0.28882189118752599</v>
      </c>
      <c r="J71" s="2">
        <f t="shared" si="9"/>
        <v>-9.4092908793181121E-3</v>
      </c>
      <c r="K71" s="2">
        <f t="shared" si="10"/>
        <v>0.34751445714480078</v>
      </c>
      <c r="L71" s="2">
        <f t="shared" si="11"/>
        <v>0.46596587587486304</v>
      </c>
    </row>
    <row r="72" spans="1:12" x14ac:dyDescent="0.25">
      <c r="A72" s="9">
        <f t="shared" si="13"/>
        <v>12.600000000000026</v>
      </c>
      <c r="B72" s="4">
        <f t="shared" si="2"/>
        <v>13.286869354863683</v>
      </c>
      <c r="C72" s="2">
        <f t="shared" si="3"/>
        <v>1.0244357018661643</v>
      </c>
      <c r="D72" s="2">
        <f t="shared" si="4"/>
        <v>0.55224145116855394</v>
      </c>
      <c r="E72" s="9">
        <f t="shared" si="5"/>
        <v>1.2360392332662541E-2</v>
      </c>
      <c r="F72" s="9">
        <f t="shared" si="6"/>
        <v>1.6358614333123484E-2</v>
      </c>
      <c r="G72" s="2">
        <f t="shared" si="7"/>
        <v>-0.36718257972662222</v>
      </c>
      <c r="H72" s="2">
        <f t="shared" si="12"/>
        <v>1.0628263549862864</v>
      </c>
      <c r="I72" s="2">
        <f t="shared" si="8"/>
        <v>0.29806054111459424</v>
      </c>
      <c r="J72" s="2">
        <f t="shared" si="9"/>
        <v>-2.5078459961641084E-2</v>
      </c>
      <c r="K72" s="2">
        <f t="shared" si="10"/>
        <v>0.34320030258115192</v>
      </c>
      <c r="L72" s="2">
        <f t="shared" si="11"/>
        <v>0.47979399259916455</v>
      </c>
    </row>
    <row r="73" spans="1:12" x14ac:dyDescent="0.25">
      <c r="A73" s="9">
        <f t="shared" si="13"/>
        <v>12.400000000000027</v>
      </c>
      <c r="B73" s="4">
        <f t="shared" si="2"/>
        <v>13.086869354863683</v>
      </c>
      <c r="C73" s="2">
        <f t="shared" si="3"/>
        <v>1.0400916341458799</v>
      </c>
      <c r="D73" s="2">
        <f t="shared" si="4"/>
        <v>0.56068107773154574</v>
      </c>
      <c r="E73" s="9">
        <f t="shared" si="5"/>
        <v>1.217433808613474E-2</v>
      </c>
      <c r="F73" s="9">
        <f t="shared" si="6"/>
        <v>1.611237703077302E-2</v>
      </c>
      <c r="G73" s="2">
        <f t="shared" si="7"/>
        <v>-0.37910878526995095</v>
      </c>
      <c r="H73" s="2">
        <f t="shared" si="12"/>
        <v>1.0973472888929834</v>
      </c>
      <c r="I73" s="2">
        <f t="shared" si="8"/>
        <v>0.30774164112847546</v>
      </c>
      <c r="J73" s="2">
        <f t="shared" si="9"/>
        <v>-4.149514139733608E-2</v>
      </c>
      <c r="K73" s="2">
        <f t="shared" si="10"/>
        <v>0.33868339544751724</v>
      </c>
      <c r="L73" s="2">
        <f t="shared" si="11"/>
        <v>0.49454942234853361</v>
      </c>
    </row>
    <row r="74" spans="1:12" x14ac:dyDescent="0.25">
      <c r="A74" s="9">
        <f t="shared" si="13"/>
        <v>12.200000000000028</v>
      </c>
      <c r="B74" s="4">
        <f t="shared" si="2"/>
        <v>12.886869354863684</v>
      </c>
      <c r="C74" s="2">
        <f t="shared" si="3"/>
        <v>1.0562335163285115</v>
      </c>
      <c r="D74" s="2">
        <f t="shared" si="4"/>
        <v>0.56938266478565724</v>
      </c>
      <c r="E74" s="9">
        <f t="shared" si="5"/>
        <v>1.1988283839606938E-2</v>
      </c>
      <c r="F74" s="9">
        <f t="shared" si="6"/>
        <v>1.5866139728422556E-2</v>
      </c>
      <c r="G74" s="2">
        <f t="shared" si="7"/>
        <v>-0.39161509064980266</v>
      </c>
      <c r="H74" s="2">
        <f t="shared" si="12"/>
        <v>1.1335473476515157</v>
      </c>
      <c r="I74" s="2">
        <f t="shared" si="8"/>
        <v>0.31789363731423759</v>
      </c>
      <c r="J74" s="2">
        <f t="shared" si="9"/>
        <v>-5.8707394941203868E-2</v>
      </c>
      <c r="K74" s="2">
        <f t="shared" si="10"/>
        <v>0.33395069937254851</v>
      </c>
      <c r="L74" s="2">
        <f t="shared" si="11"/>
        <v>0.51029077603804707</v>
      </c>
    </row>
    <row r="75" spans="1:12" x14ac:dyDescent="0.25">
      <c r="A75" s="9">
        <f t="shared" si="13"/>
        <v>12.000000000000028</v>
      </c>
      <c r="B75" s="4">
        <f t="shared" si="2"/>
        <v>12.686869354863685</v>
      </c>
      <c r="C75" s="2">
        <f t="shared" si="3"/>
        <v>1.0728843304385123</v>
      </c>
      <c r="D75" s="2">
        <f t="shared" si="4"/>
        <v>0.5783586012260743</v>
      </c>
      <c r="E75" s="9">
        <f t="shared" si="5"/>
        <v>1.1802229593079137E-2</v>
      </c>
      <c r="F75" s="9">
        <f t="shared" si="6"/>
        <v>1.5619902426072092E-2</v>
      </c>
      <c r="G75" s="2">
        <f t="shared" si="7"/>
        <v>-0.4047393847436036</v>
      </c>
      <c r="H75" s="2">
        <f t="shared" si="12"/>
        <v>1.1715362023076048</v>
      </c>
      <c r="I75" s="2">
        <f t="shared" si="8"/>
        <v>0.32854728597659477</v>
      </c>
      <c r="J75" s="2">
        <f t="shared" si="9"/>
        <v>-7.6767183471675771E-2</v>
      </c>
      <c r="K75" s="2">
        <f t="shared" si="10"/>
        <v>0.32898811924959931</v>
      </c>
      <c r="L75" s="2">
        <f t="shared" si="11"/>
        <v>0.52708131924594781</v>
      </c>
    </row>
    <row r="76" spans="1:12" x14ac:dyDescent="0.25">
      <c r="A76" s="9">
        <f t="shared" si="13"/>
        <v>11.800000000000029</v>
      </c>
      <c r="B76" s="4">
        <f t="shared" si="2"/>
        <v>12.486869354863686</v>
      </c>
      <c r="C76" s="2">
        <f t="shared" si="3"/>
        <v>1.0900685308965818</v>
      </c>
      <c r="D76" s="2">
        <f t="shared" si="4"/>
        <v>0.58762206967104202</v>
      </c>
      <c r="E76" s="9">
        <f t="shared" si="5"/>
        <v>1.1616175346551336E-2</v>
      </c>
      <c r="F76" s="9">
        <f t="shared" si="6"/>
        <v>1.5373665123721628E-2</v>
      </c>
      <c r="G76" s="2">
        <f t="shared" si="7"/>
        <v>-0.41852268324795394</v>
      </c>
      <c r="H76" s="2">
        <f t="shared" si="12"/>
        <v>1.2114325746245413</v>
      </c>
      <c r="I76" s="2">
        <f t="shared" si="8"/>
        <v>0.33973588161642421</v>
      </c>
      <c r="J76" s="2">
        <f t="shared" si="9"/>
        <v>-9.5730758157881179E-2</v>
      </c>
      <c r="K76" s="2">
        <f t="shared" si="10"/>
        <v>0.32378039675887377</v>
      </c>
      <c r="L76" s="2">
        <f t="shared" si="11"/>
        <v>0.54498941903693421</v>
      </c>
    </row>
    <row r="77" spans="1:12" x14ac:dyDescent="0.25">
      <c r="A77" s="9">
        <f t="shared" si="13"/>
        <v>11.60000000000003</v>
      </c>
      <c r="B77" s="4">
        <f t="shared" si="2"/>
        <v>12.286869354863686</v>
      </c>
      <c r="C77" s="2">
        <f t="shared" si="3"/>
        <v>1.1078121643546046</v>
      </c>
      <c r="D77" s="2">
        <f t="shared" si="4"/>
        <v>0.59718711106115718</v>
      </c>
      <c r="E77" s="9">
        <f t="shared" si="5"/>
        <v>1.1430121100023534E-2</v>
      </c>
      <c r="F77" s="9">
        <f t="shared" si="6"/>
        <v>1.5127427821371164E-2</v>
      </c>
      <c r="G77" s="2">
        <f t="shared" si="7"/>
        <v>-0.4330094423052373</v>
      </c>
      <c r="H77" s="2">
        <f t="shared" si="12"/>
        <v>1.2533651448893957</v>
      </c>
      <c r="I77" s="2">
        <f t="shared" si="8"/>
        <v>0.35149551151723657</v>
      </c>
      <c r="J77" s="2">
        <f t="shared" si="9"/>
        <v>-0.11565908858431963</v>
      </c>
      <c r="K77" s="2">
        <f t="shared" si="10"/>
        <v>0.3183109936946753</v>
      </c>
      <c r="L77" s="2">
        <f t="shared" si="11"/>
        <v>0.56408904123895764</v>
      </c>
    </row>
    <row r="78" spans="1:12" x14ac:dyDescent="0.25">
      <c r="A78" s="9">
        <f t="shared" si="13"/>
        <v>11.400000000000031</v>
      </c>
      <c r="B78" s="4">
        <f t="shared" si="2"/>
        <v>12.086869354863687</v>
      </c>
      <c r="C78" s="2">
        <f t="shared" si="3"/>
        <v>1.1261430014279585</v>
      </c>
      <c r="D78" s="2">
        <f t="shared" si="4"/>
        <v>0.60706869567216071</v>
      </c>
      <c r="E78" s="9">
        <f t="shared" si="5"/>
        <v>1.1244066853495733E-2</v>
      </c>
      <c r="F78" s="9">
        <f t="shared" si="6"/>
        <v>1.48811905190207E-2</v>
      </c>
      <c r="G78" s="2">
        <f t="shared" si="7"/>
        <v>-0.4482479093485715</v>
      </c>
      <c r="H78" s="2">
        <f t="shared" si="12"/>
        <v>1.297473567449376</v>
      </c>
      <c r="I78" s="2">
        <f t="shared" si="8"/>
        <v>0.36386534054364283</v>
      </c>
      <c r="J78" s="2">
        <f t="shared" si="9"/>
        <v>-0.13661834391880009</v>
      </c>
      <c r="K78" s="2">
        <f t="shared" si="10"/>
        <v>0.31256196144699899</v>
      </c>
      <c r="L78" s="2">
        <f t="shared" si="11"/>
        <v>0.58446030474109678</v>
      </c>
    </row>
    <row r="79" spans="1:12" x14ac:dyDescent="0.25">
      <c r="A79" s="9">
        <f t="shared" si="13"/>
        <v>11.200000000000031</v>
      </c>
      <c r="B79" s="4">
        <f t="shared" si="2"/>
        <v>11.886869354863688</v>
      </c>
      <c r="C79" s="2">
        <f t="shared" si="3"/>
        <v>1.1450906817264246</v>
      </c>
      <c r="D79" s="2">
        <f t="shared" si="4"/>
        <v>0.61728280129659518</v>
      </c>
      <c r="E79" s="9">
        <f t="shared" si="5"/>
        <v>1.1058012606967932E-2</v>
      </c>
      <c r="F79" s="9">
        <f t="shared" si="6"/>
        <v>1.4634953216670236E-2</v>
      </c>
      <c r="G79" s="2">
        <f t="shared" si="7"/>
        <v>-0.46429051628866025</v>
      </c>
      <c r="H79" s="2">
        <f t="shared" si="12"/>
        <v>1.3439096088087095</v>
      </c>
      <c r="I79" s="2">
        <f t="shared" si="8"/>
        <v>0.37688793031086887</v>
      </c>
      <c r="J79" s="2">
        <f t="shared" si="9"/>
        <v>-0.15868043215037761</v>
      </c>
      <c r="K79" s="2">
        <f t="shared" si="10"/>
        <v>0.30651379473144275</v>
      </c>
      <c r="L79" s="2">
        <f t="shared" si="11"/>
        <v>0.60619010035090071</v>
      </c>
    </row>
    <row r="80" spans="1:12" x14ac:dyDescent="0.25">
      <c r="A80" s="9">
        <f t="shared" si="13"/>
        <v>11.000000000000032</v>
      </c>
      <c r="B80" s="4">
        <f t="shared" si="2"/>
        <v>11.686869354863688</v>
      </c>
      <c r="C80" s="2">
        <f t="shared" si="3"/>
        <v>1.1646868737767768</v>
      </c>
      <c r="D80" s="2">
        <f t="shared" si="4"/>
        <v>0.62784649945310278</v>
      </c>
      <c r="E80" s="9">
        <f t="shared" si="5"/>
        <v>1.087195836044013E-2</v>
      </c>
      <c r="F80" s="9">
        <f t="shared" si="6"/>
        <v>1.4388715914319773E-2</v>
      </c>
      <c r="G80" s="2">
        <f t="shared" si="7"/>
        <v>-0.48119432097209847</v>
      </c>
      <c r="H80" s="2">
        <f t="shared" si="12"/>
        <v>1.3928384254493975</v>
      </c>
      <c r="I80" s="2">
        <f t="shared" si="8"/>
        <v>0.39060959753863367</v>
      </c>
      <c r="J80" s="2">
        <f t="shared" si="9"/>
        <v>-0.18192360552939904</v>
      </c>
      <c r="K80" s="2">
        <f t="shared" si="10"/>
        <v>0.30014526736157654</v>
      </c>
      <c r="L80" s="2">
        <f t="shared" si="11"/>
        <v>0.62937278287955589</v>
      </c>
    </row>
    <row r="81" spans="1:12" x14ac:dyDescent="0.25">
      <c r="A81" s="9">
        <f t="shared" si="13"/>
        <v>10.800000000000033</v>
      </c>
      <c r="B81" s="4">
        <f t="shared" si="2"/>
        <v>11.486869354863689</v>
      </c>
      <c r="C81" s="2">
        <f t="shared" si="3"/>
        <v>1.1849654516520207</v>
      </c>
      <c r="D81" s="2">
        <f t="shared" si="4"/>
        <v>0.63877805060175863</v>
      </c>
      <c r="E81" s="9">
        <f t="shared" si="5"/>
        <v>1.0685904113912327E-2</v>
      </c>
      <c r="F81" s="9">
        <f t="shared" si="6"/>
        <v>1.4142478611969307E-2</v>
      </c>
      <c r="G81" s="2">
        <f t="shared" si="7"/>
        <v>-0.49902150378983345</v>
      </c>
      <c r="H81" s="2">
        <f t="shared" si="12"/>
        <v>1.4444400012865577</v>
      </c>
      <c r="I81" s="2">
        <f t="shared" si="8"/>
        <v>0.40508081717317901</v>
      </c>
      <c r="J81" s="2">
        <f t="shared" si="9"/>
        <v>-0.20643314164348661</v>
      </c>
      <c r="K81" s="2">
        <f t="shared" si="10"/>
        <v>0.29343324750481126</v>
      </c>
      <c r="L81" s="2">
        <f t="shared" si="11"/>
        <v>0.65411094644569623</v>
      </c>
    </row>
    <row r="82" spans="1:12" x14ac:dyDescent="0.25">
      <c r="A82" s="9">
        <f t="shared" si="13"/>
        <v>10.600000000000033</v>
      </c>
      <c r="B82" s="4">
        <f t="shared" si="2"/>
        <v>11.28686935486369</v>
      </c>
      <c r="C82" s="2">
        <f t="shared" si="3"/>
        <v>1.2059626903795406</v>
      </c>
      <c r="D82" s="2">
        <f t="shared" si="4"/>
        <v>0.65009700948253102</v>
      </c>
      <c r="E82" s="9">
        <f t="shared" si="5"/>
        <v>1.0499849867384526E-2</v>
      </c>
      <c r="F82" s="9">
        <f t="shared" si="6"/>
        <v>1.3896241309618843E-2</v>
      </c>
      <c r="G82" s="2">
        <f t="shared" si="7"/>
        <v>-0.51783992743527951</v>
      </c>
      <c r="H82" s="2">
        <f t="shared" si="12"/>
        <v>1.4989107679132545</v>
      </c>
      <c r="I82" s="2">
        <f t="shared" si="8"/>
        <v>0.42035667677104316</v>
      </c>
      <c r="J82" s="2">
        <f t="shared" si="9"/>
        <v>-0.23230211110040794</v>
      </c>
      <c r="K82" s="2">
        <f t="shared" si="10"/>
        <v>0.28635248944586017</v>
      </c>
      <c r="L82" s="2">
        <f t="shared" si="11"/>
        <v>0.68051629453477203</v>
      </c>
    </row>
    <row r="83" spans="1:12" x14ac:dyDescent="0.25">
      <c r="A83" s="9">
        <f t="shared" si="13"/>
        <v>10.400000000000034</v>
      </c>
      <c r="B83" s="4">
        <f t="shared" si="2"/>
        <v>11.086869354863691</v>
      </c>
      <c r="C83" s="2">
        <f t="shared" si="3"/>
        <v>1.227717482499473</v>
      </c>
      <c r="D83" s="2">
        <f t="shared" si="4"/>
        <v>0.66182434185516936</v>
      </c>
      <c r="E83" s="9">
        <f t="shared" si="5"/>
        <v>1.0313795620856724E-2</v>
      </c>
      <c r="F83" s="9">
        <f t="shared" si="6"/>
        <v>1.3650004007268379E-2</v>
      </c>
      <c r="G83" s="2">
        <f t="shared" si="7"/>
        <v>-0.53772376913872832</v>
      </c>
      <c r="H83" s="2">
        <f t="shared" si="12"/>
        <v>1.5564654346311986</v>
      </c>
      <c r="I83" s="2">
        <f t="shared" si="8"/>
        <v>0.43649738971548424</v>
      </c>
      <c r="J83" s="2">
        <f t="shared" si="9"/>
        <v>-0.2596322446088975</v>
      </c>
      <c r="K83" s="2">
        <f t="shared" si="10"/>
        <v>0.27887539838817554</v>
      </c>
      <c r="L83" s="2">
        <f t="shared" si="11"/>
        <v>0.70871061816716319</v>
      </c>
    </row>
    <row r="84" spans="1:12" x14ac:dyDescent="0.25">
      <c r="A84" s="9">
        <f t="shared" si="13"/>
        <v>10.200000000000035</v>
      </c>
      <c r="B84" s="4">
        <f t="shared" si="2"/>
        <v>10.886869354863691</v>
      </c>
      <c r="C84" s="2">
        <f t="shared" si="3"/>
        <v>1.2502715784931204</v>
      </c>
      <c r="D84" s="2">
        <f t="shared" si="4"/>
        <v>0.67398255410669228</v>
      </c>
      <c r="E84" s="9">
        <f t="shared" si="5"/>
        <v>1.0127741374328923E-2</v>
      </c>
      <c r="F84" s="9">
        <f t="shared" si="6"/>
        <v>1.3403766704917915E-2</v>
      </c>
      <c r="G84" s="2">
        <f t="shared" si="7"/>
        <v>-0.55875423628070975</v>
      </c>
      <c r="H84" s="2">
        <f t="shared" si="12"/>
        <v>1.6173390598255433</v>
      </c>
      <c r="I84" s="2">
        <f t="shared" si="8"/>
        <v>0.45356887611578856</v>
      </c>
      <c r="J84" s="2">
        <f t="shared" si="9"/>
        <v>-0.28853491440993001</v>
      </c>
      <c r="K84" s="2">
        <f t="shared" si="10"/>
        <v>0.27097176423744279</v>
      </c>
      <c r="L84" s="2">
        <f t="shared" si="11"/>
        <v>0.73882689766319176</v>
      </c>
    </row>
    <row r="85" spans="1:12" x14ac:dyDescent="0.25">
      <c r="A85" s="9">
        <f t="shared" si="13"/>
        <v>10.000000000000036</v>
      </c>
      <c r="B85" s="4">
        <f t="shared" si="2"/>
        <v>10.686869354863692</v>
      </c>
      <c r="C85" s="2">
        <f t="shared" si="3"/>
        <v>1.2736698542084328</v>
      </c>
      <c r="D85" s="2">
        <f t="shared" si="4"/>
        <v>0.68659583741215269</v>
      </c>
      <c r="E85" s="9">
        <f t="shared" si="5"/>
        <v>9.9416871278011215E-3</v>
      </c>
      <c r="F85" s="9">
        <f t="shared" si="6"/>
        <v>1.3157529402567451E-2</v>
      </c>
      <c r="G85" s="2">
        <f t="shared" si="7"/>
        <v>-0.58102037816413166</v>
      </c>
      <c r="H85" s="2">
        <f t="shared" si="12"/>
        <v>1.6817894006755478</v>
      </c>
      <c r="I85" s="2">
        <f t="shared" si="8"/>
        <v>0.47164342176348306</v>
      </c>
      <c r="J85" s="2">
        <f t="shared" si="9"/>
        <v>-0.31913224758539582</v>
      </c>
      <c r="K85" s="2">
        <f t="shared" si="10"/>
        <v>0.26260845961289103</v>
      </c>
      <c r="L85" s="2">
        <f t="shared" si="11"/>
        <v>0.77101054601274033</v>
      </c>
    </row>
    <row r="86" spans="1:12" x14ac:dyDescent="0.25">
      <c r="A86" s="9">
        <f t="shared" si="13"/>
        <v>9.8000000000000362</v>
      </c>
      <c r="B86" s="4">
        <f t="shared" si="2"/>
        <v>10.486869354863693</v>
      </c>
      <c r="C86" s="2">
        <f t="shared" si="3"/>
        <v>1.2979606088866669</v>
      </c>
      <c r="D86" s="2">
        <f t="shared" si="4"/>
        <v>0.69969022839154849</v>
      </c>
      <c r="E86" s="9">
        <f t="shared" si="5"/>
        <v>9.7556328812733201E-3</v>
      </c>
      <c r="F86" s="9">
        <f t="shared" si="6"/>
        <v>1.2911292100216987E-2</v>
      </c>
      <c r="G86" s="2">
        <f t="shared" si="7"/>
        <v>-0.60462000896775536</v>
      </c>
      <c r="H86" s="2">
        <f t="shared" si="12"/>
        <v>1.7500995846845817</v>
      </c>
      <c r="I86" s="2">
        <f t="shared" si="8"/>
        <v>0.4908004273400266</v>
      </c>
      <c r="J86" s="2">
        <f t="shared" si="9"/>
        <v>-0.35155839184693699</v>
      </c>
      <c r="K86" s="2">
        <f t="shared" si="10"/>
        <v>0.25374909649785021</v>
      </c>
      <c r="L86" s="2">
        <f t="shared" si="11"/>
        <v>0.80542081483407912</v>
      </c>
    </row>
    <row r="87" spans="1:12" x14ac:dyDescent="0.25">
      <c r="A87" s="9">
        <f t="shared" si="13"/>
        <v>9.6000000000000369</v>
      </c>
      <c r="B87" s="4">
        <f t="shared" si="2"/>
        <v>10.286869354863693</v>
      </c>
      <c r="C87" s="2">
        <f t="shared" si="3"/>
        <v>1.3231958979549192</v>
      </c>
      <c r="D87" s="2">
        <f t="shared" si="4"/>
        <v>0.71329378850793568</v>
      </c>
      <c r="E87" s="9">
        <f t="shared" si="5"/>
        <v>9.5695786347455188E-3</v>
      </c>
      <c r="F87" s="9">
        <f t="shared" si="6"/>
        <v>1.2665054797866523E-2</v>
      </c>
      <c r="G87" s="2">
        <f t="shared" si="7"/>
        <v>-0.62966075959167778</v>
      </c>
      <c r="H87" s="2">
        <f t="shared" si="12"/>
        <v>1.8225811542937911</v>
      </c>
      <c r="I87" s="2">
        <f t="shared" si="8"/>
        <v>0.51112726225261707</v>
      </c>
      <c r="J87" s="2">
        <f t="shared" si="9"/>
        <v>-0.38596095809432723</v>
      </c>
      <c r="K87" s="2">
        <f t="shared" si="10"/>
        <v>0.24435363494098153</v>
      </c>
      <c r="L87" s="2">
        <f t="shared" si="11"/>
        <v>0.84223238743613704</v>
      </c>
    </row>
    <row r="88" spans="1:12" x14ac:dyDescent="0.25">
      <c r="A88" s="9">
        <f t="shared" si="13"/>
        <v>9.4000000000000377</v>
      </c>
      <c r="B88" s="4">
        <f t="shared" si="2"/>
        <v>10.086869354863694</v>
      </c>
      <c r="C88" s="2">
        <f t="shared" si="3"/>
        <v>1.3494319054098367</v>
      </c>
      <c r="D88" s="2">
        <f t="shared" si="4"/>
        <v>0.72743680480791384</v>
      </c>
      <c r="E88" s="9">
        <f t="shared" si="5"/>
        <v>9.3835243882177174E-3</v>
      </c>
      <c r="F88" s="9">
        <f t="shared" si="6"/>
        <v>1.2418817495516059E-2</v>
      </c>
      <c r="G88" s="2">
        <f t="shared" si="7"/>
        <v>-0.65626127933809164</v>
      </c>
      <c r="H88" s="2">
        <f t="shared" si="12"/>
        <v>1.8995775452006549</v>
      </c>
      <c r="I88" s="2">
        <f t="shared" si="8"/>
        <v>0.53272024009881158</v>
      </c>
      <c r="J88" s="2">
        <f t="shared" si="9"/>
        <v>-0.42250266846613677</v>
      </c>
      <c r="K88" s="2">
        <f t="shared" si="10"/>
        <v>0.23437793601703863</v>
      </c>
      <c r="L88" s="2">
        <f t="shared" si="11"/>
        <v>0.8816371876932183</v>
      </c>
    </row>
    <row r="89" spans="1:12" x14ac:dyDescent="0.25">
      <c r="A89" s="9">
        <f t="shared" si="13"/>
        <v>9.2000000000000384</v>
      </c>
      <c r="B89" s="4">
        <f t="shared" si="2"/>
        <v>9.8868693548636948</v>
      </c>
      <c r="C89" s="2">
        <f t="shared" si="3"/>
        <v>1.3767293613986933</v>
      </c>
      <c r="D89" s="2">
        <f t="shared" si="4"/>
        <v>0.74215201502660777</v>
      </c>
      <c r="E89" s="9">
        <f t="shared" si="5"/>
        <v>9.1974701416899143E-3</v>
      </c>
      <c r="F89" s="9">
        <f t="shared" si="6"/>
        <v>1.2172580193165593E-2</v>
      </c>
      <c r="G89" s="2">
        <f t="shared" si="7"/>
        <v>-0.68455261227136766</v>
      </c>
      <c r="H89" s="2">
        <f t="shared" si="12"/>
        <v>1.9814680702946408</v>
      </c>
      <c r="I89" s="2">
        <f t="shared" si="8"/>
        <v>0.55568573592713721</v>
      </c>
      <c r="J89" s="2">
        <f t="shared" si="9"/>
        <v>-0.46136324395517042</v>
      </c>
      <c r="K89" s="2">
        <f t="shared" si="10"/>
        <v>0.22377324980488744</v>
      </c>
      <c r="L89" s="2">
        <f t="shared" si="11"/>
        <v>0.92384643843944625</v>
      </c>
    </row>
    <row r="90" spans="1:12" x14ac:dyDescent="0.25">
      <c r="A90" s="9">
        <f t="shared" si="13"/>
        <v>9.0000000000000391</v>
      </c>
      <c r="B90" s="4">
        <f t="shared" si="2"/>
        <v>9.6868693548636955</v>
      </c>
      <c r="C90" s="2">
        <f t="shared" si="3"/>
        <v>1.4051540115300063</v>
      </c>
      <c r="D90" s="2">
        <f t="shared" si="4"/>
        <v>0.7574748605784366</v>
      </c>
      <c r="E90" s="9">
        <f t="shared" si="5"/>
        <v>9.0114158951621129E-3</v>
      </c>
      <c r="F90" s="9">
        <f t="shared" si="6"/>
        <v>1.1926342890815129E-2</v>
      </c>
      <c r="G90" s="2">
        <f t="shared" si="7"/>
        <v>-0.71467977782539438</v>
      </c>
      <c r="H90" s="2">
        <f t="shared" si="12"/>
        <v>2.0686724947956452</v>
      </c>
      <c r="I90" s="2">
        <f t="shared" si="8"/>
        <v>0.58014146929544541</v>
      </c>
      <c r="J90" s="2">
        <f t="shared" si="9"/>
        <v>-0.50274157213975312</v>
      </c>
      <c r="K90" s="2">
        <f t="shared" si="10"/>
        <v>0.21248562738316659</v>
      </c>
      <c r="L90" s="2">
        <f t="shared" si="11"/>
        <v>0.96909300906358187</v>
      </c>
    </row>
    <row r="91" spans="1:12" x14ac:dyDescent="0.25">
      <c r="A91" s="9">
        <f t="shared" si="13"/>
        <v>8.8000000000000398</v>
      </c>
      <c r="B91" s="4">
        <f t="shared" si="2"/>
        <v>9.4868693548636962</v>
      </c>
      <c r="C91" s="2">
        <f t="shared" si="3"/>
        <v>1.4347771455475442</v>
      </c>
      <c r="D91" s="2">
        <f t="shared" si="4"/>
        <v>0.77344377154884214</v>
      </c>
      <c r="E91" s="9">
        <f t="shared" si="5"/>
        <v>8.8253616486343115E-3</v>
      </c>
      <c r="F91" s="9">
        <f t="shared" si="6"/>
        <v>1.1680105588464666E-2</v>
      </c>
      <c r="G91" s="2">
        <f t="shared" si="7"/>
        <v>-0.74680359096803361</v>
      </c>
      <c r="H91" s="2">
        <f t="shared" si="12"/>
        <v>2.1616563048012063</v>
      </c>
      <c r="I91" s="2">
        <f t="shared" si="8"/>
        <v>0.60621798178982367</v>
      </c>
      <c r="J91" s="2">
        <f t="shared" si="9"/>
        <v>-0.54685820345673974</v>
      </c>
      <c r="K91" s="2">
        <f t="shared" si="10"/>
        <v>0.20045524370791032</v>
      </c>
      <c r="L91" s="2">
        <f t="shared" si="11"/>
        <v>1.0176340991441157</v>
      </c>
    </row>
    <row r="92" spans="1:12" x14ac:dyDescent="0.25">
      <c r="A92" s="9">
        <f t="shared" si="13"/>
        <v>8.6000000000000405</v>
      </c>
      <c r="B92" s="4">
        <f t="shared" si="2"/>
        <v>9.2868693548636969</v>
      </c>
      <c r="C92" s="2">
        <f t="shared" si="3"/>
        <v>1.4656761943167858</v>
      </c>
      <c r="D92" s="2">
        <f t="shared" si="4"/>
        <v>0.79010048851113635</v>
      </c>
      <c r="E92" s="9">
        <f t="shared" si="5"/>
        <v>8.6393074021065101E-3</v>
      </c>
      <c r="F92" s="9">
        <f t="shared" si="6"/>
        <v>1.1433868286114202E-2</v>
      </c>
      <c r="G92" s="2">
        <f t="shared" si="7"/>
        <v>-0.78110276423888025</v>
      </c>
      <c r="H92" s="2">
        <f t="shared" si="12"/>
        <v>2.260936791728549</v>
      </c>
      <c r="I92" s="2">
        <f t="shared" si="8"/>
        <v>0.63406034335420713</v>
      </c>
      <c r="J92" s="2">
        <f t="shared" si="9"/>
        <v>-0.59395823405097303</v>
      </c>
      <c r="K92" s="2">
        <f t="shared" si="10"/>
        <v>0.18761561563002147</v>
      </c>
      <c r="L92" s="2">
        <f t="shared" si="11"/>
        <v>1.0697543135694043</v>
      </c>
    </row>
    <row r="93" spans="1:12" x14ac:dyDescent="0.25">
      <c r="A93" s="9">
        <f t="shared" si="13"/>
        <v>8.4000000000000412</v>
      </c>
      <c r="B93" s="4">
        <f t="shared" si="2"/>
        <v>9.0868693548636976</v>
      </c>
      <c r="C93" s="2">
        <f t="shared" si="3"/>
        <v>1.4979354056486243</v>
      </c>
      <c r="D93" s="2">
        <f t="shared" si="4"/>
        <v>0.80749042684205852</v>
      </c>
      <c r="E93" s="9">
        <f t="shared" si="5"/>
        <v>8.4532531555787088E-3</v>
      </c>
      <c r="F93" s="9">
        <f t="shared" si="6"/>
        <v>1.1187630983763738E-2</v>
      </c>
      <c r="G93" s="2">
        <f t="shared" si="7"/>
        <v>-0.81777634255997289</v>
      </c>
      <c r="H93" s="2">
        <f t="shared" si="12"/>
        <v>2.3670900999827995</v>
      </c>
      <c r="I93" s="2">
        <f t="shared" si="8"/>
        <v>0.66383012874852465</v>
      </c>
      <c r="J93" s="2">
        <f t="shared" si="9"/>
        <v>-0.64431464500776092</v>
      </c>
      <c r="K93" s="2">
        <f t="shared" si="10"/>
        <v>0.17389269611732824</v>
      </c>
      <c r="L93" s="2">
        <f t="shared" si="11"/>
        <v>1.1257691949619675</v>
      </c>
    </row>
    <row r="94" spans="1:12" x14ac:dyDescent="0.25">
      <c r="A94" s="9">
        <f t="shared" si="13"/>
        <v>8.2000000000000419</v>
      </c>
      <c r="B94" s="4">
        <f t="shared" si="2"/>
        <v>8.8868693548636983</v>
      </c>
      <c r="C94" s="2">
        <f t="shared" si="3"/>
        <v>1.5316466113800062</v>
      </c>
      <c r="D94" s="2">
        <f t="shared" si="4"/>
        <v>0.82566309023110962</v>
      </c>
      <c r="E94" s="9">
        <f t="shared" si="5"/>
        <v>8.2671989090509074E-3</v>
      </c>
      <c r="F94" s="9">
        <f t="shared" si="6"/>
        <v>1.0941393681413274E-2</v>
      </c>
      <c r="G94" s="2">
        <f t="shared" si="7"/>
        <v>-0.85704653227877758</v>
      </c>
      <c r="H94" s="2">
        <f t="shared" si="12"/>
        <v>2.4807594157480839</v>
      </c>
      <c r="I94" s="2">
        <f t="shared" si="8"/>
        <v>0.69570771402496745</v>
      </c>
      <c r="J94" s="2">
        <f t="shared" si="9"/>
        <v>-0.69823218225702954</v>
      </c>
      <c r="K94" s="2">
        <f t="shared" si="10"/>
        <v>0.15920382181764595</v>
      </c>
      <c r="L94" s="2">
        <f t="shared" si="11"/>
        <v>1.1860292917737825</v>
      </c>
    </row>
    <row r="95" spans="1:12" x14ac:dyDescent="0.25">
      <c r="A95" s="9">
        <f t="shared" si="13"/>
        <v>8.0000000000000426</v>
      </c>
      <c r="B95" s="4">
        <f t="shared" si="2"/>
        <v>8.686869354863699</v>
      </c>
      <c r="C95" s="2">
        <f t="shared" si="3"/>
        <v>1.5669101004187229</v>
      </c>
      <c r="D95" s="2">
        <f t="shared" si="4"/>
        <v>0.84467254131186809</v>
      </c>
      <c r="E95" s="9">
        <f t="shared" si="5"/>
        <v>8.081144662523106E-3</v>
      </c>
      <c r="F95" s="9">
        <f t="shared" si="6"/>
        <v>1.069515637906281E-2</v>
      </c>
      <c r="G95" s="2">
        <f t="shared" si="7"/>
        <v>-0.89916199895019444</v>
      </c>
      <c r="H95" s="2">
        <f t="shared" si="12"/>
        <v>2.6026645125646448</v>
      </c>
      <c r="I95" s="2">
        <f t="shared" si="8"/>
        <v>0.72989495350327349</v>
      </c>
      <c r="J95" s="2">
        <f t="shared" si="9"/>
        <v>-0.75605187933179707</v>
      </c>
      <c r="K95" s="2">
        <f t="shared" si="10"/>
        <v>0.14345648624546178</v>
      </c>
      <c r="L95" s="2">
        <f t="shared" si="11"/>
        <v>1.2509248556396901</v>
      </c>
    </row>
    <row r="96" spans="1:12" x14ac:dyDescent="0.25">
      <c r="A96" s="9">
        <f t="shared" si="13"/>
        <v>7.8000000000000425</v>
      </c>
      <c r="B96" s="4">
        <f t="shared" si="2"/>
        <v>8.486869354863698</v>
      </c>
      <c r="C96" s="2">
        <f t="shared" si="3"/>
        <v>1.6038356152322804</v>
      </c>
      <c r="D96" s="2">
        <f t="shared" si="4"/>
        <v>0.86457793883817269</v>
      </c>
      <c r="E96" s="9">
        <f t="shared" si="5"/>
        <v>7.8950904159953029E-3</v>
      </c>
      <c r="F96" s="9">
        <f t="shared" si="6"/>
        <v>1.0448919076712342E-2</v>
      </c>
      <c r="G96" s="2">
        <f t="shared" si="7"/>
        <v>-0.94440172455903471</v>
      </c>
      <c r="H96" s="2">
        <f t="shared" si="12"/>
        <v>2.7336129162313489</v>
      </c>
      <c r="I96" s="2">
        <f t="shared" si="8"/>
        <v>0.76661831087193222</v>
      </c>
      <c r="J96" s="2">
        <f t="shared" si="9"/>
        <v>-0.81815634737387521</v>
      </c>
      <c r="K96" s="2">
        <f t="shared" si="10"/>
        <v>0.1265469048502495</v>
      </c>
      <c r="L96" s="2">
        <f t="shared" si="11"/>
        <v>1.3208912801068173</v>
      </c>
    </row>
    <row r="97" spans="1:12" x14ac:dyDescent="0.25">
      <c r="A97" s="9">
        <f t="shared" si="13"/>
        <v>7.6000000000000423</v>
      </c>
      <c r="B97" s="4">
        <f t="shared" si="2"/>
        <v>8.2868693548636987</v>
      </c>
      <c r="C97" s="2">
        <f t="shared" si="3"/>
        <v>1.6425434926357285</v>
      </c>
      <c r="D97" s="2">
        <f t="shared" si="4"/>
        <v>0.88544415264738963</v>
      </c>
      <c r="E97" s="9">
        <f t="shared" si="5"/>
        <v>7.7090361694675006E-3</v>
      </c>
      <c r="F97" s="9">
        <f t="shared" si="6"/>
        <v>1.0202681774361878E-2</v>
      </c>
      <c r="G97" s="2">
        <f t="shared" si="7"/>
        <v>-0.99307953508092583</v>
      </c>
      <c r="H97" s="2">
        <f t="shared" si="12"/>
        <v>2.8745130100326763</v>
      </c>
      <c r="I97" s="2">
        <f t="shared" si="8"/>
        <v>0.80613253443676092</v>
      </c>
      <c r="J97" s="2">
        <f t="shared" si="9"/>
        <v>-0.88497598447833192</v>
      </c>
      <c r="K97" s="2">
        <f t="shared" si="10"/>
        <v>0.10835833071108143</v>
      </c>
      <c r="L97" s="2">
        <f t="shared" si="11"/>
        <v>1.3964154154817554</v>
      </c>
    </row>
    <row r="98" spans="1:12" x14ac:dyDescent="0.25">
      <c r="A98" s="9">
        <f t="shared" si="13"/>
        <v>7.4000000000000421</v>
      </c>
      <c r="B98" s="4">
        <f t="shared" si="2"/>
        <v>8.0868693548636976</v>
      </c>
      <c r="C98" s="2">
        <f t="shared" si="3"/>
        <v>1.6831659738595128</v>
      </c>
      <c r="D98" s="2">
        <f t="shared" si="4"/>
        <v>0.9073424698772794</v>
      </c>
      <c r="E98" s="9">
        <f t="shared" si="5"/>
        <v>7.5229819229396975E-3</v>
      </c>
      <c r="F98" s="9">
        <f t="shared" si="6"/>
        <v>9.9564444720114127E-3</v>
      </c>
      <c r="G98" s="2">
        <f t="shared" si="7"/>
        <v>-1.045549434591885</v>
      </c>
      <c r="H98" s="2">
        <f t="shared" si="12"/>
        <v>3.0263894745568081</v>
      </c>
      <c r="I98" s="2">
        <f t="shared" si="8"/>
        <v>0.84872498708554645</v>
      </c>
      <c r="J98" s="2">
        <f t="shared" si="9"/>
        <v>-0.95699629118287255</v>
      </c>
      <c r="K98" s="2">
        <f t="shared" si="10"/>
        <v>8.8759070185741862E-2</v>
      </c>
      <c r="L98" s="2">
        <f t="shared" si="11"/>
        <v>1.478042922267786</v>
      </c>
    </row>
    <row r="99" spans="1:12" x14ac:dyDescent="0.25">
      <c r="A99" s="9">
        <f t="shared" si="13"/>
        <v>7.2000000000000419</v>
      </c>
      <c r="B99" s="4">
        <f t="shared" si="2"/>
        <v>7.8868693548636974</v>
      </c>
      <c r="C99" s="2">
        <f t="shared" si="3"/>
        <v>1.7258487139462757</v>
      </c>
      <c r="D99" s="2">
        <f t="shared" si="4"/>
        <v>0.9303514086349054</v>
      </c>
      <c r="E99" s="9">
        <f t="shared" si="5"/>
        <v>7.3369276764118953E-3</v>
      </c>
      <c r="F99" s="9">
        <f t="shared" si="6"/>
        <v>9.710207169660947E-3</v>
      </c>
      <c r="G99" s="2">
        <f t="shared" si="7"/>
        <v>-1.102211914025331</v>
      </c>
      <c r="H99" s="2">
        <f t="shared" ref="H99:H135" si="14">(1+($B$12-$B$21)/($B$7/(1+$B$8)))^($B$17+1)*C99^$B$18</f>
        <v>3.1904015486741915</v>
      </c>
      <c r="I99" s="2">
        <f t="shared" si="8"/>
        <v>0.89472076742295137</v>
      </c>
      <c r="J99" s="2">
        <f t="shared" si="9"/>
        <v>-1.0347665226419838</v>
      </c>
      <c r="K99" s="2">
        <f t="shared" si="10"/>
        <v>6.76001359796429E-2</v>
      </c>
      <c r="L99" s="2">
        <f t="shared" si="11"/>
        <v>1.5663868597566188</v>
      </c>
    </row>
    <row r="100" spans="1:12" x14ac:dyDescent="0.25">
      <c r="A100" s="9">
        <f t="shared" ref="A100:A135" si="15">A99-$B$12/100</f>
        <v>7.0000000000000417</v>
      </c>
      <c r="B100" s="4">
        <f t="shared" ref="B100:B135" si="16">A100+$B$16/($B$15-1)</f>
        <v>7.6868693548636973</v>
      </c>
      <c r="C100" s="2">
        <f t="shared" ref="C100:C135" si="17">$B$23/B100</f>
        <v>1.7707525267801516</v>
      </c>
      <c r="D100" s="2">
        <f t="shared" ref="D100:D135" si="18">$B$24/B100</f>
        <v>0.95455765868769826</v>
      </c>
      <c r="E100" s="9">
        <f t="shared" ref="E100:E135" si="19">($B$26+$B$15*$B$28)*B100</f>
        <v>7.150873429884093E-3</v>
      </c>
      <c r="F100" s="9">
        <f t="shared" ref="F100:F135" si="20">($B$27+$B$15*$B$29)*B100</f>
        <v>9.4639698673104813E-3</v>
      </c>
      <c r="G100" s="2">
        <f t="shared" ref="G100:G135" si="21">E100^0/FACT(0)/(0+$B$18)*(D100^(0+$B$18)-C100^(0+$B$18)) + E100^1/FACT(1)/(1+$B$18)*(D100^(1+$B$18)-C100^(1+$B$18)) + E100^2/FACT(2)/(2+$B$18)*(D100^(2+$B$18)-C100^(2+$B$18)) + E100^3/FACT(3)/(3+$B$18)*(D100^(3+$B$18)-C100^(3+$B$18)) + E100^4/FACT(4)/(4+$B$18)*(D100^(4+$B$18)-C100^(4+$B$18)) + E100^5/FACT(5)/(5+$B$18)*(D100^(5+$B$18)-C100^(5+$B$18))</f>
        <v>-1.1635214430671299</v>
      </c>
      <c r="H100" s="2">
        <f t="shared" si="14"/>
        <v>3.3678647151619248</v>
      </c>
      <c r="I100" s="2">
        <f t="shared" ref="I100:I135" si="22">H100+$B$18/$B$30*G100</f>
        <v>0.94448879131799801</v>
      </c>
      <c r="J100" s="2">
        <f t="shared" ref="J100:J135" si="23">E100^0/FACT(0)/(0+$B$18)*(1^(0+$B$18)-C100^(0+$B$18)) + E100^1/FACT(1)/(1+$B$18)*(1^(1+$B$18)-C100^(1+$B$18)) + E100^2/FACT(2)/(2+$B$18)*(1^(2+$B$18)-C100^(2+$B$18)) + E100^3/FACT(3)/(3+$B$18)*(1^(3+$B$18)-C100^(3+$B$18)) + E100^4/FACT(4)/(4+$B$18)*(1^(4+$B$18)-C100^(4+$B$18)) + E100^5/FACT(5)/(5+$B$18)*(1^(5+$B$18)-C100^(5+$B$18))</f>
        <v>-1.1189099634212367</v>
      </c>
      <c r="K100" s="2">
        <f t="shared" ref="K100:K135" si="24">F100^0/FACT(0)/(0+$B$18)*(1^(0+$B$18)-D100^(0+$B$18)) + F100^1/FACT(1)/(1+$B$18)*(1^(1+$B$18)-D100^(1+$B$18)) + F100^2/FACT(2)/(2+$B$18)*(1^(2+$B$18)-D100^(2+$B$18)) + F100^3/FACT(3)/(3+$B$18)*(1^(3+$B$18)-D100^(3+$B$18)) + F100^4/FACT(4)/(4+$B$18)*(1^(4+$B$18)-D100^(4+$B$18)) + F100^5/FACT(5)/(5+$B$18)*(1^(5+$B$18)-D100^(5+$B$18))</f>
        <v>4.4712460073611272E-2</v>
      </c>
      <c r="L100" s="2">
        <f t="shared" ref="L100:L135" si="25">100*IF(A100&gt;=$B$21,(($B$12-A100)/(($B$12-A100)+($B$7/(1+$B$8)))),IF(AND(A100&lt;$B$21,A100&gt;=$B$22),1-(H100+$B$18/$B$30*J100)^-(1/($B$17+1)),1-(I100+$B$18/$B$31*K100)^-(1/($B$17+1))))</f>
        <v>1.6621377484157707</v>
      </c>
    </row>
    <row r="101" spans="1:12" x14ac:dyDescent="0.25">
      <c r="A101" s="9">
        <f t="shared" si="15"/>
        <v>6.8000000000000416</v>
      </c>
      <c r="B101" s="4">
        <f t="shared" si="16"/>
        <v>7.4868693548636971</v>
      </c>
      <c r="C101" s="2">
        <f t="shared" si="17"/>
        <v>1.8180554098104216</v>
      </c>
      <c r="D101" s="2">
        <f t="shared" si="18"/>
        <v>0.98005717292905703</v>
      </c>
      <c r="E101" s="9">
        <f t="shared" si="19"/>
        <v>6.9648191833562899E-3</v>
      </c>
      <c r="F101" s="9">
        <f t="shared" si="20"/>
        <v>9.2177325649600173E-3</v>
      </c>
      <c r="G101" s="2">
        <f t="shared" si="21"/>
        <v>-1.2299954051334749</v>
      </c>
      <c r="H101" s="2">
        <f t="shared" si="14"/>
        <v>3.5602765633957691</v>
      </c>
      <c r="I101" s="2">
        <f t="shared" si="22"/>
        <v>0.99844904487435571</v>
      </c>
      <c r="J101" s="2">
        <f t="shared" si="23"/>
        <v>-1.2101361814142568</v>
      </c>
      <c r="K101" s="2">
        <f t="shared" si="24"/>
        <v>1.990356980805336E-2</v>
      </c>
      <c r="L101" s="2">
        <f t="shared" si="25"/>
        <v>1.7660753968169129</v>
      </c>
    </row>
    <row r="102" spans="1:12" x14ac:dyDescent="0.25">
      <c r="A102" s="9">
        <f t="shared" si="15"/>
        <v>6.6000000000000414</v>
      </c>
      <c r="B102" s="4">
        <f t="shared" si="16"/>
        <v>7.2868693548636969</v>
      </c>
      <c r="C102" s="2">
        <f t="shared" si="17"/>
        <v>1.8679549022062045</v>
      </c>
      <c r="D102" s="2">
        <f t="shared" si="18"/>
        <v>1.0069564385862604</v>
      </c>
      <c r="E102" s="9">
        <f t="shared" si="19"/>
        <v>6.7787649368284877E-3</v>
      </c>
      <c r="F102" s="9">
        <f t="shared" si="20"/>
        <v>8.9714952626095516E-3</v>
      </c>
      <c r="G102" s="2">
        <f t="shared" si="21"/>
        <v>-1.3022248013150255</v>
      </c>
      <c r="H102" s="2">
        <f t="shared" si="14"/>
        <v>3.7693477723939006</v>
      </c>
      <c r="I102" s="2">
        <f t="shared" si="22"/>
        <v>1.0570812733593833</v>
      </c>
      <c r="J102" s="2">
        <f t="shared" si="23"/>
        <v>-1.3092557078166907</v>
      </c>
      <c r="K102" s="2">
        <f t="shared" si="24"/>
        <v>-7.0463941089301419E-3</v>
      </c>
      <c r="L102" s="2">
        <f t="shared" si="25"/>
        <v>1.8790876406201473</v>
      </c>
    </row>
    <row r="103" spans="1:12" x14ac:dyDescent="0.25">
      <c r="A103" s="9">
        <f t="shared" si="15"/>
        <v>6.4000000000000412</v>
      </c>
      <c r="B103" s="4">
        <f t="shared" si="16"/>
        <v>7.0868693548636967</v>
      </c>
      <c r="C103" s="2">
        <f t="shared" si="17"/>
        <v>1.9206708423109629</v>
      </c>
      <c r="D103" s="2">
        <f t="shared" si="18"/>
        <v>1.0353739636784984</v>
      </c>
      <c r="E103" s="9">
        <f t="shared" si="19"/>
        <v>6.5927106903006854E-3</v>
      </c>
      <c r="F103" s="9">
        <f t="shared" si="20"/>
        <v>8.7252579602590859E-3</v>
      </c>
      <c r="G103" s="2">
        <f t="shared" si="21"/>
        <v>-1.3808871342024869</v>
      </c>
      <c r="H103" s="2">
        <f t="shared" si="14"/>
        <v>3.9970394036247283</v>
      </c>
      <c r="I103" s="2">
        <f t="shared" si="22"/>
        <v>1.1209354396524276</v>
      </c>
      <c r="J103" s="2">
        <f t="shared" si="23"/>
        <v>-1.4171977067087191</v>
      </c>
      <c r="K103" s="2">
        <f t="shared" si="24"/>
        <v>-3.6389470534713975E-2</v>
      </c>
      <c r="L103" s="2">
        <f t="shared" si="25"/>
        <v>2.0022841541034286</v>
      </c>
    </row>
    <row r="104" spans="1:12" x14ac:dyDescent="0.25">
      <c r="A104" s="9">
        <f t="shared" si="15"/>
        <v>6.200000000000041</v>
      </c>
      <c r="B104" s="4">
        <f t="shared" si="16"/>
        <v>6.8868693548636966</v>
      </c>
      <c r="C104" s="2">
        <f t="shared" si="17"/>
        <v>1.9764486055686479</v>
      </c>
      <c r="D104" s="2">
        <f t="shared" si="18"/>
        <v>1.0654420224822359</v>
      </c>
      <c r="E104" s="9">
        <f t="shared" si="19"/>
        <v>6.4066564437728832E-3</v>
      </c>
      <c r="F104" s="9">
        <f t="shared" si="20"/>
        <v>8.4790206579086203E-3</v>
      </c>
      <c r="G104" s="2">
        <f t="shared" si="21"/>
        <v>-1.466761992888052</v>
      </c>
      <c r="H104" s="2">
        <f t="shared" si="14"/>
        <v>4.2456080124887299</v>
      </c>
      <c r="I104" s="2">
        <f t="shared" si="22"/>
        <v>1.1906443753732234</v>
      </c>
      <c r="J104" s="2">
        <f t="shared" si="23"/>
        <v>-1.5350313491777692</v>
      </c>
      <c r="K104" s="2">
        <f t="shared" si="24"/>
        <v>-6.8415675694199735E-2</v>
      </c>
      <c r="L104" s="2">
        <f t="shared" si="25"/>
        <v>2.1368635470334185</v>
      </c>
    </row>
    <row r="105" spans="1:12" x14ac:dyDescent="0.25">
      <c r="A105" s="9">
        <f t="shared" si="15"/>
        <v>6.0000000000000409</v>
      </c>
      <c r="B105" s="4">
        <f t="shared" si="16"/>
        <v>6.6868693548636964</v>
      </c>
      <c r="C105" s="2">
        <f t="shared" si="17"/>
        <v>2.0355629235156876</v>
      </c>
      <c r="D105" s="2">
        <f t="shared" si="18"/>
        <v>1.097308714231112</v>
      </c>
      <c r="E105" s="9">
        <f t="shared" si="19"/>
        <v>6.2206021972450809E-3</v>
      </c>
      <c r="F105" s="9">
        <f t="shared" si="20"/>
        <v>8.2327833555581563E-3</v>
      </c>
      <c r="G105" s="2">
        <f t="shared" si="21"/>
        <v>-1.5607500047188925</v>
      </c>
      <c r="H105" s="2">
        <f t="shared" si="14"/>
        <v>4.5176605050142546</v>
      </c>
      <c r="I105" s="2">
        <f t="shared" si="22"/>
        <v>1.2669391649720168</v>
      </c>
      <c r="J105" s="2">
        <f t="shared" si="23"/>
        <v>-1.6639918047889712</v>
      </c>
      <c r="K105" s="2">
        <f t="shared" si="24"/>
        <v>-0.1034600534528394</v>
      </c>
      <c r="L105" s="2">
        <f t="shared" si="25"/>
        <v>2.2841490168411194</v>
      </c>
    </row>
    <row r="106" spans="1:12" x14ac:dyDescent="0.25">
      <c r="A106" s="9">
        <f t="shared" si="15"/>
        <v>5.8000000000000407</v>
      </c>
      <c r="B106" s="4">
        <f t="shared" si="16"/>
        <v>6.4868693548636962</v>
      </c>
      <c r="C106" s="2">
        <f t="shared" si="17"/>
        <v>2.0983224092447927</v>
      </c>
      <c r="D106" s="2">
        <f t="shared" si="18"/>
        <v>1.1311404026528429</v>
      </c>
      <c r="E106" s="9">
        <f t="shared" si="19"/>
        <v>6.0345479507172778E-3</v>
      </c>
      <c r="F106" s="9">
        <f t="shared" si="20"/>
        <v>7.9865460532076906E-3</v>
      </c>
      <c r="G106" s="2">
        <f t="shared" si="21"/>
        <v>-1.6638960093640025</v>
      </c>
      <c r="H106" s="2">
        <f t="shared" si="14"/>
        <v>4.8162212162276816</v>
      </c>
      <c r="I106" s="2">
        <f t="shared" si="22"/>
        <v>1.3506679572835143</v>
      </c>
      <c r="J106" s="2">
        <f t="shared" si="23"/>
        <v>-1.8055120237669184</v>
      </c>
      <c r="K106" s="2">
        <f t="shared" si="24"/>
        <v>-0.14191129633940469</v>
      </c>
      <c r="L106" s="2">
        <f t="shared" si="25"/>
        <v>2.445656820572617</v>
      </c>
    </row>
    <row r="107" spans="1:12" x14ac:dyDescent="0.25">
      <c r="A107" s="9">
        <f t="shared" si="15"/>
        <v>5.6000000000000405</v>
      </c>
      <c r="B107" s="4">
        <f t="shared" si="16"/>
        <v>6.286869354863696</v>
      </c>
      <c r="C107" s="2">
        <f t="shared" si="17"/>
        <v>2.165074946662211</v>
      </c>
      <c r="D107" s="2">
        <f t="shared" si="18"/>
        <v>1.1671246211503297</v>
      </c>
      <c r="E107" s="9">
        <f t="shared" si="19"/>
        <v>5.8484937041894756E-3</v>
      </c>
      <c r="F107" s="9">
        <f t="shared" si="20"/>
        <v>7.7403087508572249E-3</v>
      </c>
      <c r="G107" s="2">
        <f t="shared" si="21"/>
        <v>-1.7774175628669344</v>
      </c>
      <c r="H107" s="2">
        <f t="shared" si="14"/>
        <v>5.1448144164054552</v>
      </c>
      <c r="I107" s="2">
        <f t="shared" si="22"/>
        <v>1.442819103698044</v>
      </c>
      <c r="J107" s="2">
        <f t="shared" si="23"/>
        <v>-1.9612618290113462</v>
      </c>
      <c r="K107" s="2">
        <f t="shared" si="24"/>
        <v>-0.18422234938558063</v>
      </c>
      <c r="L107" s="2">
        <f t="shared" si="25"/>
        <v>2.6231301923465788</v>
      </c>
    </row>
    <row r="108" spans="1:12" x14ac:dyDescent="0.25">
      <c r="A108" s="9">
        <f t="shared" si="15"/>
        <v>5.4000000000000403</v>
      </c>
      <c r="B108" s="4">
        <f t="shared" si="16"/>
        <v>6.0868693548636958</v>
      </c>
      <c r="C108" s="2">
        <f t="shared" si="17"/>
        <v>2.2362141422137705</v>
      </c>
      <c r="D108" s="2">
        <f t="shared" si="18"/>
        <v>1.2054735507266723</v>
      </c>
      <c r="E108" s="9">
        <f t="shared" si="19"/>
        <v>5.6624394576616733E-3</v>
      </c>
      <c r="F108" s="9">
        <f t="shared" si="20"/>
        <v>7.4940714485067601E-3</v>
      </c>
      <c r="G108" s="2">
        <f t="shared" si="21"/>
        <v>-1.9027402166637277</v>
      </c>
      <c r="H108" s="2">
        <f t="shared" si="14"/>
        <v>5.5075664277650986</v>
      </c>
      <c r="I108" s="2">
        <f t="shared" si="22"/>
        <v>1.5445497959122578</v>
      </c>
      <c r="J108" s="2">
        <f t="shared" si="23"/>
        <v>-2.1331962996703546</v>
      </c>
      <c r="K108" s="2">
        <f t="shared" si="24"/>
        <v>-0.23092353433152482</v>
      </c>
      <c r="L108" s="2">
        <f t="shared" si="25"/>
        <v>2.8185802176215358</v>
      </c>
    </row>
    <row r="109" spans="1:12" x14ac:dyDescent="0.25">
      <c r="A109" s="9">
        <f t="shared" si="15"/>
        <v>5.2000000000000401</v>
      </c>
      <c r="B109" s="4">
        <f t="shared" si="16"/>
        <v>5.8868693548636957</v>
      </c>
      <c r="C109" s="2">
        <f t="shared" si="17"/>
        <v>2.3121870917532816</v>
      </c>
      <c r="D109" s="2">
        <f t="shared" si="18"/>
        <v>1.2464282068625594</v>
      </c>
      <c r="E109" s="9">
        <f t="shared" si="19"/>
        <v>5.4763852111338711E-3</v>
      </c>
      <c r="F109" s="9">
        <f t="shared" si="20"/>
        <v>7.2478341461562944E-3</v>
      </c>
      <c r="G109" s="2">
        <f t="shared" si="21"/>
        <v>-2.0415414717770535</v>
      </c>
      <c r="H109" s="2">
        <f t="shared" si="14"/>
        <v>5.909332851840694</v>
      </c>
      <c r="I109" s="2">
        <f t="shared" si="22"/>
        <v>1.657221745756023</v>
      </c>
      <c r="J109" s="2">
        <f t="shared" si="23"/>
        <v>-2.3236160523243758</v>
      </c>
      <c r="K109" s="2">
        <f t="shared" si="24"/>
        <v>-0.28263890109800643</v>
      </c>
      <c r="L109" s="2">
        <f t="shared" si="25"/>
        <v>3.0343352880872532</v>
      </c>
    </row>
    <row r="110" spans="1:12" x14ac:dyDescent="0.25">
      <c r="A110" s="9">
        <f t="shared" si="15"/>
        <v>5.00000000000004</v>
      </c>
      <c r="B110" s="4">
        <f t="shared" si="16"/>
        <v>5.6868693548636955</v>
      </c>
      <c r="C110" s="2">
        <f t="shared" si="17"/>
        <v>2.3935037863165491</v>
      </c>
      <c r="D110" s="2">
        <f t="shared" si="18"/>
        <v>1.2902635098767408</v>
      </c>
      <c r="E110" s="9">
        <f t="shared" si="19"/>
        <v>5.2903309646060688E-3</v>
      </c>
      <c r="F110" s="9">
        <f t="shared" si="20"/>
        <v>7.0015968438058296E-3</v>
      </c>
      <c r="G110" s="2">
        <f t="shared" si="21"/>
        <v>-2.1958059284779821</v>
      </c>
      <c r="H110" s="2">
        <f t="shared" si="14"/>
        <v>6.3558582026388111</v>
      </c>
      <c r="I110" s="2">
        <f t="shared" si="22"/>
        <v>1.7824459529427061</v>
      </c>
      <c r="J110" s="2">
        <f t="shared" si="23"/>
        <v>-2.5352428762463051</v>
      </c>
      <c r="K110" s="2">
        <f t="shared" si="24"/>
        <v>-0.34010674410290198</v>
      </c>
      <c r="L110" s="2">
        <f t="shared" si="25"/>
        <v>3.2731011820257505</v>
      </c>
    </row>
    <row r="111" spans="1:12" x14ac:dyDescent="0.25">
      <c r="A111" s="9">
        <f t="shared" si="15"/>
        <v>4.8000000000000398</v>
      </c>
      <c r="B111" s="4">
        <f t="shared" si="16"/>
        <v>5.4868693548636953</v>
      </c>
      <c r="C111" s="2">
        <f t="shared" si="17"/>
        <v>2.4807485749753093</v>
      </c>
      <c r="D111" s="2">
        <f t="shared" si="18"/>
        <v>1.3372944641943616</v>
      </c>
      <c r="E111" s="9">
        <f t="shared" si="19"/>
        <v>5.1042767180782666E-3</v>
      </c>
      <c r="F111" s="9">
        <f t="shared" si="20"/>
        <v>6.7553595414553639E-3</v>
      </c>
      <c r="G111" s="2">
        <f t="shared" si="21"/>
        <v>-2.3678950046663823</v>
      </c>
      <c r="H111" s="2">
        <f t="shared" si="14"/>
        <v>6.8539777096003052</v>
      </c>
      <c r="I111" s="2">
        <f t="shared" si="22"/>
        <v>1.9221392989800217</v>
      </c>
      <c r="J111" s="2">
        <f t="shared" si="23"/>
        <v>-2.7713153489985318</v>
      </c>
      <c r="K111" s="2">
        <f t="shared" si="24"/>
        <v>-0.40420553831068978</v>
      </c>
      <c r="L111" s="2">
        <f t="shared" si="25"/>
        <v>3.5380343540311054</v>
      </c>
    </row>
    <row r="112" spans="1:12" x14ac:dyDescent="0.25">
      <c r="A112" s="9">
        <f t="shared" si="15"/>
        <v>4.6000000000000396</v>
      </c>
      <c r="B112" s="4">
        <f t="shared" si="16"/>
        <v>5.2868693548636951</v>
      </c>
      <c r="C112" s="2">
        <f t="shared" si="17"/>
        <v>2.5745942295002551</v>
      </c>
      <c r="D112" s="2">
        <f t="shared" si="18"/>
        <v>1.3878837401697217</v>
      </c>
      <c r="E112" s="9">
        <f t="shared" si="19"/>
        <v>4.9182224715504635E-3</v>
      </c>
      <c r="F112" s="9">
        <f t="shared" si="20"/>
        <v>6.5091222391048991E-3</v>
      </c>
      <c r="G112" s="2">
        <f t="shared" si="21"/>
        <v>-2.5606357818687266</v>
      </c>
      <c r="H112" s="2">
        <f t="shared" si="14"/>
        <v>7.4118744863038959</v>
      </c>
      <c r="I112" s="2">
        <f t="shared" si="22"/>
        <v>2.0785966679285979</v>
      </c>
      <c r="J112" s="2">
        <f t="shared" si="23"/>
        <v>-3.0357106846898327</v>
      </c>
      <c r="K112" s="2">
        <f t="shared" si="24"/>
        <v>-0.47598699097840363</v>
      </c>
      <c r="L112" s="2">
        <f t="shared" si="25"/>
        <v>3.832831709473139</v>
      </c>
    </row>
    <row r="113" spans="1:12" x14ac:dyDescent="0.25">
      <c r="A113" s="9">
        <f t="shared" si="15"/>
        <v>4.4000000000000394</v>
      </c>
      <c r="B113" s="4">
        <f t="shared" si="16"/>
        <v>5.086869354863695</v>
      </c>
      <c r="C113" s="2">
        <f t="shared" si="17"/>
        <v>2.6758193268988593</v>
      </c>
      <c r="D113" s="2">
        <f t="shared" si="18"/>
        <v>1.4424510444722285</v>
      </c>
      <c r="E113" s="9">
        <f t="shared" si="19"/>
        <v>4.7321682250226612E-3</v>
      </c>
      <c r="F113" s="9">
        <f t="shared" si="20"/>
        <v>6.2628849367544334E-3</v>
      </c>
      <c r="G113" s="2">
        <f t="shared" si="21"/>
        <v>-2.7774352043900459</v>
      </c>
      <c r="H113" s="2">
        <f t="shared" si="14"/>
        <v>8.039410085005283</v>
      </c>
      <c r="I113" s="2">
        <f t="shared" si="22"/>
        <v>2.2545836475890901</v>
      </c>
      <c r="J113" s="2">
        <f t="shared" si="23"/>
        <v>-3.3331013529334328</v>
      </c>
      <c r="K113" s="2">
        <f t="shared" si="24"/>
        <v>-0.55671852507019925</v>
      </c>
      <c r="L113" s="2">
        <f t="shared" si="25"/>
        <v>4.1618410271543116</v>
      </c>
    </row>
    <row r="114" spans="1:12" x14ac:dyDescent="0.25">
      <c r="A114" s="9">
        <f t="shared" si="15"/>
        <v>4.2000000000000393</v>
      </c>
      <c r="B114" s="4">
        <f t="shared" si="16"/>
        <v>4.8868693548636948</v>
      </c>
      <c r="C114" s="2">
        <f t="shared" si="17"/>
        <v>2.785329900339327</v>
      </c>
      <c r="D114" s="2">
        <f t="shared" si="18"/>
        <v>1.5014847914266718</v>
      </c>
      <c r="E114" s="9">
        <f t="shared" si="19"/>
        <v>4.546113978494859E-3</v>
      </c>
      <c r="F114" s="9">
        <f t="shared" si="20"/>
        <v>6.0166476344039686E-3</v>
      </c>
      <c r="G114" s="2">
        <f t="shared" si="21"/>
        <v>-3.0224282281472532</v>
      </c>
      <c r="H114" s="2">
        <f t="shared" si="14"/>
        <v>8.7485533200432997</v>
      </c>
      <c r="I114" s="2">
        <f t="shared" si="22"/>
        <v>2.4534567893507209</v>
      </c>
      <c r="J114" s="2">
        <f t="shared" si="23"/>
        <v>-3.6691582582534661</v>
      </c>
      <c r="K114" s="2">
        <f t="shared" si="24"/>
        <v>-0.64793839234880923</v>
      </c>
      <c r="L114" s="2">
        <f t="shared" si="25"/>
        <v>4.5301973341469015</v>
      </c>
    </row>
    <row r="115" spans="1:12" x14ac:dyDescent="0.25">
      <c r="A115" s="9">
        <f t="shared" si="15"/>
        <v>4.0000000000000391</v>
      </c>
      <c r="B115" s="4">
        <f t="shared" si="16"/>
        <v>4.6868693548636946</v>
      </c>
      <c r="C115" s="2">
        <f t="shared" si="17"/>
        <v>2.9041866334568787</v>
      </c>
      <c r="D115" s="2">
        <f t="shared" si="18"/>
        <v>1.5655567626186375</v>
      </c>
      <c r="E115" s="9">
        <f t="shared" si="19"/>
        <v>4.3600597319670567E-3</v>
      </c>
      <c r="F115" s="9">
        <f t="shared" si="20"/>
        <v>5.7704103320535029E-3</v>
      </c>
      <c r="G115" s="2">
        <f t="shared" si="21"/>
        <v>-3.3006719323931106</v>
      </c>
      <c r="H115" s="2">
        <f t="shared" si="14"/>
        <v>9.5539421328831722</v>
      </c>
      <c r="I115" s="2">
        <f t="shared" si="22"/>
        <v>2.679321178426572</v>
      </c>
      <c r="J115" s="2">
        <f t="shared" si="23"/>
        <v>-4.0508169555115741</v>
      </c>
      <c r="K115" s="2">
        <f t="shared" si="24"/>
        <v>-0.75152788519761271</v>
      </c>
      <c r="L115" s="2">
        <f t="shared" si="25"/>
        <v>4.9439919993439441</v>
      </c>
    </row>
    <row r="116" spans="1:12" x14ac:dyDescent="0.25">
      <c r="A116" s="9">
        <f t="shared" si="15"/>
        <v>3.8000000000000389</v>
      </c>
      <c r="B116" s="4">
        <f t="shared" si="16"/>
        <v>4.4868693548636944</v>
      </c>
      <c r="C116" s="2">
        <f t="shared" si="17"/>
        <v>3.0336393276971862</v>
      </c>
      <c r="D116" s="2">
        <f t="shared" si="18"/>
        <v>1.6353406871682392</v>
      </c>
      <c r="E116" s="9">
        <f t="shared" si="19"/>
        <v>4.1740054854392545E-3</v>
      </c>
      <c r="F116" s="9">
        <f t="shared" si="20"/>
        <v>5.5241730297030381E-3</v>
      </c>
      <c r="G116" s="2">
        <f t="shared" si="21"/>
        <v>-3.6184025997520797</v>
      </c>
      <c r="H116" s="2">
        <f t="shared" si="14"/>
        <v>10.473627721747206</v>
      </c>
      <c r="I116" s="2">
        <f t="shared" si="22"/>
        <v>2.9372391186301217</v>
      </c>
      <c r="J116" s="2">
        <f t="shared" si="23"/>
        <v>-4.4866302235176931</v>
      </c>
      <c r="K116" s="2">
        <f t="shared" si="24"/>
        <v>-0.86980697338812629</v>
      </c>
      <c r="L116" s="2">
        <f t="shared" si="25"/>
        <v>5.4104831805929621</v>
      </c>
    </row>
    <row r="117" spans="1:12" x14ac:dyDescent="0.25">
      <c r="A117" s="9">
        <f t="shared" si="15"/>
        <v>3.6000000000000387</v>
      </c>
      <c r="B117" s="4">
        <f t="shared" si="16"/>
        <v>4.2868693548636942</v>
      </c>
      <c r="C117" s="2">
        <f t="shared" si="17"/>
        <v>3.1751710179156136</v>
      </c>
      <c r="D117" s="2">
        <f t="shared" si="18"/>
        <v>1.7116360230787147</v>
      </c>
      <c r="E117" s="9">
        <f t="shared" si="19"/>
        <v>3.9879512389114514E-3</v>
      </c>
      <c r="F117" s="9">
        <f t="shared" si="20"/>
        <v>5.2779357273525724E-3</v>
      </c>
      <c r="G117" s="2">
        <f t="shared" si="21"/>
        <v>-3.9833801741257382</v>
      </c>
      <c r="H117" s="2">
        <f t="shared" si="14"/>
        <v>11.530071590386344</v>
      </c>
      <c r="I117" s="2">
        <f t="shared" si="22"/>
        <v>3.2335097461568907</v>
      </c>
      <c r="J117" s="2">
        <f t="shared" si="23"/>
        <v>-4.9872404734264091</v>
      </c>
      <c r="K117" s="2">
        <f t="shared" si="24"/>
        <v>-1.0056624464326138</v>
      </c>
      <c r="L117" s="2">
        <f t="shared" si="25"/>
        <v>5.9383586302007689</v>
      </c>
    </row>
    <row r="118" spans="1:12" x14ac:dyDescent="0.25">
      <c r="A118" s="9">
        <f t="shared" si="15"/>
        <v>3.4000000000000385</v>
      </c>
      <c r="B118" s="4">
        <f t="shared" si="16"/>
        <v>4.0868693548636941</v>
      </c>
      <c r="C118" s="2">
        <f t="shared" si="17"/>
        <v>3.3305550413435667</v>
      </c>
      <c r="D118" s="2">
        <f t="shared" si="18"/>
        <v>1.7953987213426919</v>
      </c>
      <c r="E118" s="9">
        <f t="shared" si="19"/>
        <v>3.8018969923836491E-3</v>
      </c>
      <c r="F118" s="9">
        <f t="shared" si="20"/>
        <v>5.0316984250021075E-3</v>
      </c>
      <c r="G118" s="2">
        <f t="shared" si="21"/>
        <v>-4.4053556666427092</v>
      </c>
      <c r="H118" s="2">
        <f t="shared" si="14"/>
        <v>12.751498475450623</v>
      </c>
      <c r="I118" s="2">
        <f t="shared" si="22"/>
        <v>3.5760484464687288</v>
      </c>
      <c r="J118" s="2">
        <f t="shared" si="23"/>
        <v>-5.5660207748007906</v>
      </c>
      <c r="K118" s="2">
        <f t="shared" si="24"/>
        <v>-1.1627217940412158</v>
      </c>
      <c r="L118" s="2">
        <f t="shared" si="25"/>
        <v>6.5380648337460272</v>
      </c>
    </row>
    <row r="119" spans="1:12" x14ac:dyDescent="0.25">
      <c r="A119" s="9">
        <f t="shared" si="15"/>
        <v>3.2000000000000384</v>
      </c>
      <c r="B119" s="4">
        <f t="shared" si="16"/>
        <v>3.8868693548636939</v>
      </c>
      <c r="C119" s="2">
        <f t="shared" si="17"/>
        <v>3.5019297255570199</v>
      </c>
      <c r="D119" s="2">
        <f t="shared" si="18"/>
        <v>1.8877814879049941</v>
      </c>
      <c r="E119" s="9">
        <f t="shared" si="19"/>
        <v>3.6158427458558469E-3</v>
      </c>
      <c r="F119" s="9">
        <f t="shared" si="20"/>
        <v>4.7854611226516418E-3</v>
      </c>
      <c r="G119" s="2">
        <f t="shared" si="21"/>
        <v>-4.8967142014577991</v>
      </c>
      <c r="H119" s="2">
        <f t="shared" si="14"/>
        <v>14.173757671237469</v>
      </c>
      <c r="I119" s="2">
        <f t="shared" si="22"/>
        <v>3.9749088468649028</v>
      </c>
      <c r="J119" s="2">
        <f t="shared" si="23"/>
        <v>-6.2399567637642424</v>
      </c>
      <c r="K119" s="2">
        <f t="shared" si="24"/>
        <v>-1.3455924266486059</v>
      </c>
      <c r="L119" s="2">
        <f t="shared" si="25"/>
        <v>7.2222201061923785</v>
      </c>
    </row>
    <row r="120" spans="1:12" x14ac:dyDescent="0.25">
      <c r="A120" s="9">
        <f t="shared" si="15"/>
        <v>3.0000000000000382</v>
      </c>
      <c r="B120" s="4">
        <f t="shared" si="16"/>
        <v>3.6868693548636937</v>
      </c>
      <c r="C120" s="2">
        <f t="shared" si="17"/>
        <v>3.6918973858397091</v>
      </c>
      <c r="D120" s="2">
        <f t="shared" si="18"/>
        <v>1.9901871500646606</v>
      </c>
      <c r="E120" s="9">
        <f t="shared" si="19"/>
        <v>3.4297884993280446E-3</v>
      </c>
      <c r="F120" s="9">
        <f t="shared" si="20"/>
        <v>4.539223820301177E-3</v>
      </c>
      <c r="G120" s="2">
        <f t="shared" si="21"/>
        <v>-5.4733731688521159</v>
      </c>
      <c r="H120" s="2">
        <f t="shared" si="14"/>
        <v>15.84292277390157</v>
      </c>
      <c r="I120" s="2">
        <f t="shared" si="22"/>
        <v>4.4430118924617332</v>
      </c>
      <c r="J120" s="2">
        <f t="shared" si="23"/>
        <v>-7.0308784192467471</v>
      </c>
      <c r="K120" s="2">
        <f t="shared" si="24"/>
        <v>-1.5601957988277744</v>
      </c>
      <c r="L120" s="2">
        <f t="shared" si="25"/>
        <v>8.0061336057176025</v>
      </c>
    </row>
    <row r="121" spans="1:12" x14ac:dyDescent="0.25">
      <c r="A121" s="9">
        <f t="shared" si="15"/>
        <v>2.800000000000038</v>
      </c>
      <c r="B121" s="4">
        <f t="shared" si="16"/>
        <v>3.4868693548636935</v>
      </c>
      <c r="C121" s="2">
        <f t="shared" si="17"/>
        <v>3.9036573923160076</v>
      </c>
      <c r="D121" s="2">
        <f t="shared" si="18"/>
        <v>2.1043403888310417</v>
      </c>
      <c r="E121" s="9">
        <f t="shared" si="19"/>
        <v>3.243734252800242E-3</v>
      </c>
      <c r="F121" s="9">
        <f t="shared" si="20"/>
        <v>4.2929865179507113E-3</v>
      </c>
      <c r="G121" s="2">
        <f t="shared" si="21"/>
        <v>-6.1560577161328025</v>
      </c>
      <c r="H121" s="2">
        <f t="shared" si="14"/>
        <v>17.818983646756717</v>
      </c>
      <c r="I121" s="2">
        <f t="shared" si="22"/>
        <v>4.9971812262153907</v>
      </c>
      <c r="J121" s="2">
        <f t="shared" si="23"/>
        <v>-7.9672093409112881</v>
      </c>
      <c r="K121" s="2">
        <f t="shared" si="24"/>
        <v>-1.8142419067600302</v>
      </c>
      <c r="L121" s="2">
        <f t="shared" si="25"/>
        <v>8.9084570857102641</v>
      </c>
    </row>
    <row r="122" spans="1:12" x14ac:dyDescent="0.25">
      <c r="A122" s="9">
        <f t="shared" si="15"/>
        <v>2.6000000000000378</v>
      </c>
      <c r="B122" s="4">
        <f t="shared" si="16"/>
        <v>3.2868693548636934</v>
      </c>
      <c r="C122" s="2">
        <f t="shared" si="17"/>
        <v>4.1411878184365127</v>
      </c>
      <c r="D122" s="2">
        <f t="shared" si="18"/>
        <v>2.2323856599774095</v>
      </c>
      <c r="E122" s="9">
        <f t="shared" si="19"/>
        <v>3.0576800062724397E-3</v>
      </c>
      <c r="F122" s="9">
        <f t="shared" si="20"/>
        <v>4.0467492156002465E-3</v>
      </c>
      <c r="G122" s="2">
        <f t="shared" si="21"/>
        <v>-6.9721457022264577</v>
      </c>
      <c r="H122" s="2">
        <f t="shared" si="14"/>
        <v>20.181186723639591</v>
      </c>
      <c r="I122" s="2">
        <f t="shared" si="22"/>
        <v>5.6596408312252358</v>
      </c>
      <c r="J122" s="2">
        <f t="shared" si="23"/>
        <v>-9.0864970207114109</v>
      </c>
      <c r="K122" s="2">
        <f t="shared" si="24"/>
        <v>-2.1179156328314264</v>
      </c>
      <c r="L122" s="2">
        <f t="shared" si="25"/>
        <v>9.9520010553794123</v>
      </c>
    </row>
    <row r="123" spans="1:12" x14ac:dyDescent="0.25">
      <c r="A123" s="9">
        <f t="shared" si="15"/>
        <v>2.4000000000000377</v>
      </c>
      <c r="B123" s="4">
        <f t="shared" si="16"/>
        <v>3.0868693548636932</v>
      </c>
      <c r="C123" s="2">
        <f t="shared" si="17"/>
        <v>4.4094977041083263</v>
      </c>
      <c r="D123" s="2">
        <f t="shared" si="18"/>
        <v>2.3770231812550788</v>
      </c>
      <c r="E123" s="9">
        <f t="shared" si="19"/>
        <v>2.871625759744637E-3</v>
      </c>
      <c r="F123" s="9">
        <f t="shared" si="20"/>
        <v>3.8005119132497808E-3</v>
      </c>
      <c r="G123" s="2">
        <f t="shared" si="21"/>
        <v>-7.9583914466923389</v>
      </c>
      <c r="H123" s="2">
        <f t="shared" si="14"/>
        <v>23.035919021919732</v>
      </c>
      <c r="I123" s="2">
        <f t="shared" si="22"/>
        <v>6.4602260346037035</v>
      </c>
      <c r="J123" s="2">
        <f t="shared" si="23"/>
        <v>-10.439148341142822</v>
      </c>
      <c r="K123" s="2">
        <f t="shared" si="24"/>
        <v>-2.4848900119884365</v>
      </c>
      <c r="L123" s="2">
        <f t="shared" si="25"/>
        <v>11.164750587140372</v>
      </c>
    </row>
    <row r="124" spans="1:12" x14ac:dyDescent="0.25">
      <c r="A124" s="9">
        <f t="shared" si="15"/>
        <v>2.2000000000000375</v>
      </c>
      <c r="B124" s="4">
        <f t="shared" si="16"/>
        <v>2.886869354863693</v>
      </c>
      <c r="C124" s="2">
        <f t="shared" si="17"/>
        <v>4.7149841783527791</v>
      </c>
      <c r="D124" s="2">
        <f t="shared" si="18"/>
        <v>2.5417014461201206</v>
      </c>
      <c r="E124" s="9">
        <f t="shared" si="19"/>
        <v>2.6855715132168348E-3</v>
      </c>
      <c r="F124" s="9">
        <f t="shared" si="20"/>
        <v>3.5542746108993156E-3</v>
      </c>
      <c r="G124" s="2">
        <f t="shared" si="21"/>
        <v>-9.1650398163928042</v>
      </c>
      <c r="H124" s="2">
        <f t="shared" si="14"/>
        <v>26.528616549873579</v>
      </c>
      <c r="I124" s="2">
        <f t="shared" si="22"/>
        <v>7.4397231182500363</v>
      </c>
      <c r="J124" s="2">
        <f t="shared" si="23"/>
        <v>-12.094071858541135</v>
      </c>
      <c r="K124" s="2">
        <f t="shared" si="24"/>
        <v>-2.9338567198949899</v>
      </c>
      <c r="L124" s="2">
        <f t="shared" si="25"/>
        <v>12.581115620979544</v>
      </c>
    </row>
    <row r="125" spans="1:12" x14ac:dyDescent="0.25">
      <c r="A125" s="9">
        <f t="shared" si="15"/>
        <v>2.0000000000000373</v>
      </c>
      <c r="B125" s="4">
        <f t="shared" si="16"/>
        <v>2.6868693548636928</v>
      </c>
      <c r="C125" s="2">
        <f t="shared" si="17"/>
        <v>5.0659490788097257</v>
      </c>
      <c r="D125" s="2">
        <f t="shared" si="18"/>
        <v>2.7308957172534907</v>
      </c>
      <c r="E125" s="9">
        <f t="shared" si="19"/>
        <v>2.4995172666890325E-3</v>
      </c>
      <c r="F125" s="9">
        <f t="shared" si="20"/>
        <v>3.3080373085488503E-3</v>
      </c>
      <c r="G125" s="2">
        <f t="shared" si="21"/>
        <v>-10.662202367311522</v>
      </c>
      <c r="H125" s="2">
        <f t="shared" si="14"/>
        <v>30.862220333581465</v>
      </c>
      <c r="I125" s="2">
        <f t="shared" si="22"/>
        <v>8.6550451533955552</v>
      </c>
      <c r="J125" s="2">
        <f t="shared" si="23"/>
        <v>-14.147422392432263</v>
      </c>
      <c r="K125" s="2">
        <f t="shared" si="24"/>
        <v>-3.4908980719500398</v>
      </c>
      <c r="L125" s="2">
        <f t="shared" si="25"/>
        <v>14.243441058957373</v>
      </c>
    </row>
    <row r="126" spans="1:12" x14ac:dyDescent="0.25">
      <c r="A126" s="9">
        <f t="shared" si="15"/>
        <v>1.8000000000000373</v>
      </c>
      <c r="B126" s="4">
        <f t="shared" si="16"/>
        <v>2.4868693548636931</v>
      </c>
      <c r="C126" s="2">
        <f t="shared" si="17"/>
        <v>5.4733648579218848</v>
      </c>
      <c r="D126" s="2">
        <f t="shared" si="18"/>
        <v>2.9505209027834454</v>
      </c>
      <c r="E126" s="9">
        <f t="shared" si="19"/>
        <v>2.3134630201612303E-3</v>
      </c>
      <c r="F126" s="9">
        <f t="shared" si="20"/>
        <v>3.0618000061983855E-3</v>
      </c>
      <c r="G126" s="2">
        <f t="shared" si="21"/>
        <v>-12.550032263682551</v>
      </c>
      <c r="H126" s="2">
        <f t="shared" si="14"/>
        <v>36.326628174193083</v>
      </c>
      <c r="I126" s="2">
        <f t="shared" si="22"/>
        <v>10.187491493479524</v>
      </c>
      <c r="J126" s="2">
        <f t="shared" si="23"/>
        <v>-16.736555465692906</v>
      </c>
      <c r="K126" s="2">
        <f t="shared" si="24"/>
        <v>-4.193272211708055</v>
      </c>
      <c r="L126" s="2">
        <f t="shared" si="25"/>
        <v>16.203773627219221</v>
      </c>
    </row>
    <row r="127" spans="1:12" x14ac:dyDescent="0.25">
      <c r="A127" s="9">
        <f t="shared" si="15"/>
        <v>1.6000000000000374</v>
      </c>
      <c r="B127" s="4">
        <f t="shared" si="16"/>
        <v>2.2868693548636934</v>
      </c>
      <c r="C127" s="2">
        <f t="shared" si="17"/>
        <v>5.952042386769886</v>
      </c>
      <c r="D127" s="2">
        <f t="shared" si="18"/>
        <v>3.2085610830419546</v>
      </c>
      <c r="E127" s="9">
        <f t="shared" si="19"/>
        <v>2.1274087736334285E-3</v>
      </c>
      <c r="F127" s="9">
        <f t="shared" si="20"/>
        <v>2.8155627038479211E-3</v>
      </c>
      <c r="G127" s="2">
        <f t="shared" si="21"/>
        <v>-14.97551372674585</v>
      </c>
      <c r="H127" s="2">
        <f t="shared" si="14"/>
        <v>43.347292456234094</v>
      </c>
      <c r="I127" s="2">
        <f t="shared" si="22"/>
        <v>12.156376612926952</v>
      </c>
      <c r="J127" s="2">
        <f t="shared" si="23"/>
        <v>-20.06305327212975</v>
      </c>
      <c r="K127" s="2">
        <f t="shared" si="24"/>
        <v>-5.0956589813582163</v>
      </c>
      <c r="L127" s="2">
        <f t="shared" si="25"/>
        <v>18.525818784689363</v>
      </c>
    </row>
    <row r="128" spans="1:12" x14ac:dyDescent="0.25">
      <c r="A128" s="9">
        <f t="shared" si="15"/>
        <v>1.4000000000000374</v>
      </c>
      <c r="B128" s="4">
        <f t="shared" si="16"/>
        <v>2.0868693548636932</v>
      </c>
      <c r="C128" s="2">
        <f t="shared" si="17"/>
        <v>6.5224702741599572</v>
      </c>
      <c r="D128" s="2">
        <f t="shared" si="18"/>
        <v>3.5160610303255764</v>
      </c>
      <c r="E128" s="9">
        <f t="shared" si="19"/>
        <v>1.941354527105626E-3</v>
      </c>
      <c r="F128" s="9">
        <f t="shared" si="20"/>
        <v>2.5693254014974558E-3</v>
      </c>
      <c r="G128" s="2">
        <f t="shared" si="21"/>
        <v>-18.161259894144465</v>
      </c>
      <c r="H128" s="2">
        <f t="shared" si="14"/>
        <v>52.568576836143109</v>
      </c>
      <c r="I128" s="2">
        <f t="shared" si="22"/>
        <v>14.742406775947039</v>
      </c>
      <c r="J128" s="2">
        <f t="shared" si="23"/>
        <v>-24.432219634681132</v>
      </c>
      <c r="K128" s="2">
        <f t="shared" si="24"/>
        <v>-6.2808730608208991</v>
      </c>
      <c r="L128" s="2">
        <f t="shared" si="25"/>
        <v>21.286895172626618</v>
      </c>
    </row>
    <row r="129" spans="1:12" x14ac:dyDescent="0.25">
      <c r="A129" s="9">
        <f t="shared" si="15"/>
        <v>1.2000000000000375</v>
      </c>
      <c r="B129" s="4">
        <f t="shared" si="16"/>
        <v>1.8868693548636932</v>
      </c>
      <c r="C129" s="2">
        <f t="shared" si="17"/>
        <v>7.2138239449742398</v>
      </c>
      <c r="D129" s="2">
        <f t="shared" si="18"/>
        <v>3.8887483095229829</v>
      </c>
      <c r="E129" s="9">
        <f t="shared" si="19"/>
        <v>1.7553002805778238E-3</v>
      </c>
      <c r="F129" s="9">
        <f t="shared" si="20"/>
        <v>2.3230880991469906E-3</v>
      </c>
      <c r="G129" s="2">
        <f t="shared" si="21"/>
        <v>-22.45720044875258</v>
      </c>
      <c r="H129" s="2">
        <f t="shared" si="14"/>
        <v>65.00336838941152</v>
      </c>
      <c r="I129" s="2">
        <f t="shared" si="22"/>
        <v>18.229637480780461</v>
      </c>
      <c r="J129" s="2">
        <f t="shared" si="23"/>
        <v>-30.323967244359221</v>
      </c>
      <c r="K129" s="2">
        <f t="shared" si="24"/>
        <v>-7.8790923676634197</v>
      </c>
      <c r="L129" s="2">
        <f t="shared" si="25"/>
        <v>24.579468205270704</v>
      </c>
    </row>
    <row r="130" spans="1:12" x14ac:dyDescent="0.25">
      <c r="A130" s="9">
        <f t="shared" si="15"/>
        <v>1.0000000000000375</v>
      </c>
      <c r="B130" s="4">
        <f t="shared" si="16"/>
        <v>1.6868693548636933</v>
      </c>
      <c r="C130" s="2">
        <f t="shared" si="17"/>
        <v>8.0691153075418107</v>
      </c>
      <c r="D130" s="2">
        <f t="shared" si="18"/>
        <v>4.349809303761889</v>
      </c>
      <c r="E130" s="9">
        <f t="shared" si="19"/>
        <v>1.5692460340500215E-3</v>
      </c>
      <c r="F130" s="9">
        <f t="shared" si="20"/>
        <v>2.0768507967965258E-3</v>
      </c>
      <c r="G130" s="2">
        <f t="shared" si="21"/>
        <v>-28.438493006409278</v>
      </c>
      <c r="H130" s="2">
        <f t="shared" si="14"/>
        <v>82.31648648965988</v>
      </c>
      <c r="I130" s="2">
        <f t="shared" si="22"/>
        <v>23.084953050563712</v>
      </c>
      <c r="J130" s="2">
        <f t="shared" si="23"/>
        <v>-38.527098688318155</v>
      </c>
      <c r="K130" s="2">
        <f t="shared" si="24"/>
        <v>-10.104282233684097</v>
      </c>
      <c r="L130" s="2">
        <f t="shared" si="25"/>
        <v>28.511476211318033</v>
      </c>
    </row>
    <row r="131" spans="1:12" x14ac:dyDescent="0.25">
      <c r="A131" s="9">
        <f t="shared" si="15"/>
        <v>0.80000000000003757</v>
      </c>
      <c r="B131" s="4">
        <f t="shared" si="16"/>
        <v>1.4868693548636933</v>
      </c>
      <c r="C131" s="2">
        <f t="shared" si="17"/>
        <v>9.1544985365587994</v>
      </c>
      <c r="D131" s="2">
        <f t="shared" si="18"/>
        <v>4.9349056727916549</v>
      </c>
      <c r="E131" s="9">
        <f t="shared" si="19"/>
        <v>1.3831917875222193E-3</v>
      </c>
      <c r="F131" s="9">
        <f t="shared" si="20"/>
        <v>1.8306134944460607E-3</v>
      </c>
      <c r="G131" s="2">
        <f t="shared" si="21"/>
        <v>-37.103500994338219</v>
      </c>
      <c r="H131" s="2">
        <f t="shared" si="14"/>
        <v>107.39773860841299</v>
      </c>
      <c r="I131" s="2">
        <f t="shared" si="22"/>
        <v>30.11877522036076</v>
      </c>
      <c r="J131" s="2">
        <f t="shared" si="23"/>
        <v>-50.410824131956993</v>
      </c>
      <c r="K131" s="2">
        <f t="shared" si="24"/>
        <v>-13.327845481478459</v>
      </c>
      <c r="L131" s="2">
        <f t="shared" si="25"/>
        <v>33.204136403920302</v>
      </c>
    </row>
    <row r="132" spans="1:12" x14ac:dyDescent="0.25">
      <c r="A132" s="9">
        <f t="shared" si="15"/>
        <v>0.60000000000003761</v>
      </c>
      <c r="B132" s="4">
        <f t="shared" si="16"/>
        <v>1.2868693548636934</v>
      </c>
      <c r="C132" s="2">
        <f t="shared" si="17"/>
        <v>10.577253457555182</v>
      </c>
      <c r="D132" s="2">
        <f t="shared" si="18"/>
        <v>5.701868636691648</v>
      </c>
      <c r="E132" s="9">
        <f t="shared" si="19"/>
        <v>1.1971375409944173E-3</v>
      </c>
      <c r="F132" s="9">
        <f t="shared" si="20"/>
        <v>1.5843761920955957E-3</v>
      </c>
      <c r="G132" s="2">
        <f t="shared" si="21"/>
        <v>-50.307755846471316</v>
      </c>
      <c r="H132" s="2">
        <f t="shared" si="14"/>
        <v>145.61804324609804</v>
      </c>
      <c r="I132" s="2">
        <f t="shared" si="22"/>
        <v>40.837332046155666</v>
      </c>
      <c r="J132" s="2">
        <f t="shared" si="23"/>
        <v>-68.519920789943072</v>
      </c>
      <c r="K132" s="2">
        <f t="shared" si="24"/>
        <v>-18.240061415338531</v>
      </c>
      <c r="L132" s="2">
        <f t="shared" si="25"/>
        <v>38.785325317540142</v>
      </c>
    </row>
    <row r="133" spans="1:12" x14ac:dyDescent="0.25">
      <c r="A133" s="9">
        <f t="shared" si="15"/>
        <v>0.4000000000000376</v>
      </c>
      <c r="B133" s="4">
        <f t="shared" si="16"/>
        <v>1.0868693548636934</v>
      </c>
      <c r="C133" s="2">
        <f t="shared" si="17"/>
        <v>12.523624180075313</v>
      </c>
      <c r="D133" s="2">
        <f t="shared" si="18"/>
        <v>6.751096607132812</v>
      </c>
      <c r="E133" s="9">
        <f t="shared" si="19"/>
        <v>1.011083294466615E-3</v>
      </c>
      <c r="F133" s="9">
        <f t="shared" si="20"/>
        <v>1.3381388897451307E-3</v>
      </c>
      <c r="G133" s="2">
        <f t="shared" si="21"/>
        <v>-71.818093102613062</v>
      </c>
      <c r="H133" s="2">
        <f t="shared" si="14"/>
        <v>207.88067389020989</v>
      </c>
      <c r="I133" s="2">
        <f t="shared" si="22"/>
        <v>58.298353118823286</v>
      </c>
      <c r="J133" s="2">
        <f t="shared" si="23"/>
        <v>-98.020432781927312</v>
      </c>
      <c r="K133" s="2">
        <f t="shared" si="24"/>
        <v>-26.24223672737649</v>
      </c>
      <c r="L133" s="2">
        <f t="shared" si="25"/>
        <v>45.376322052116066</v>
      </c>
    </row>
    <row r="134" spans="1:12" x14ac:dyDescent="0.25">
      <c r="A134" s="9">
        <f t="shared" si="15"/>
        <v>0.20000000000003759</v>
      </c>
      <c r="B134" s="4">
        <f t="shared" si="16"/>
        <v>0.88686935486369334</v>
      </c>
      <c r="C134" s="2">
        <f t="shared" si="17"/>
        <v>15.347856207350654</v>
      </c>
      <c r="D134" s="2">
        <f t="shared" si="18"/>
        <v>8.2735523262551443</v>
      </c>
      <c r="E134" s="9">
        <f t="shared" si="19"/>
        <v>8.2502904793881266E-4</v>
      </c>
      <c r="F134" s="9">
        <f t="shared" si="20"/>
        <v>1.0919015873946656E-3</v>
      </c>
      <c r="G134" s="2">
        <f t="shared" si="21"/>
        <v>-110.24577974684608</v>
      </c>
      <c r="H134" s="2">
        <f t="shared" si="14"/>
        <v>319.11132692678206</v>
      </c>
      <c r="I134" s="2">
        <f t="shared" si="22"/>
        <v>89.492036336283803</v>
      </c>
      <c r="J134" s="2">
        <f t="shared" si="23"/>
        <v>-150.72232226202243</v>
      </c>
      <c r="K134" s="2">
        <f t="shared" si="24"/>
        <v>-40.537863028742258</v>
      </c>
      <c r="L134" s="2">
        <f t="shared" si="25"/>
        <v>53.070486022853089</v>
      </c>
    </row>
    <row r="135" spans="1:12" x14ac:dyDescent="0.25">
      <c r="A135" s="9">
        <f t="shared" si="15"/>
        <v>3.7581049383561549E-14</v>
      </c>
      <c r="B135" s="4">
        <f t="shared" si="16"/>
        <v>0.68686935486369327</v>
      </c>
      <c r="C135" s="2">
        <f t="shared" si="17"/>
        <v>19.816786462769134</v>
      </c>
      <c r="D135" s="2">
        <f t="shared" si="18"/>
        <v>10.682613748975626</v>
      </c>
      <c r="E135" s="9">
        <f t="shared" si="19"/>
        <v>6.3897480141101041E-4</v>
      </c>
      <c r="F135" s="9">
        <f t="shared" si="20"/>
        <v>8.4566428504420047E-4</v>
      </c>
      <c r="G135" s="2">
        <f t="shared" si="21"/>
        <v>-188.91312115117617</v>
      </c>
      <c r="H135" s="2">
        <f t="shared" si="14"/>
        <v>546.81745553308929</v>
      </c>
      <c r="I135" s="2">
        <f t="shared" si="22"/>
        <v>153.35026829401596</v>
      </c>
      <c r="J135" s="2">
        <f t="shared" si="23"/>
        <v>-258.6110733987199</v>
      </c>
      <c r="K135" s="2">
        <f t="shared" si="24"/>
        <v>-69.803109546328344</v>
      </c>
      <c r="L135" s="2">
        <f t="shared" si="25"/>
        <v>61.905573716811759</v>
      </c>
    </row>
    <row r="136" spans="1:12" s="8" customFormat="1" x14ac:dyDescent="0.25">
      <c r="B136" s="5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GRC_Vrakas_Anagnostou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2006-10-17T10:06:23Z</dcterms:created>
  <dcterms:modified xsi:type="dcterms:W3CDTF">2013-11-22T00:42:30Z</dcterms:modified>
</cp:coreProperties>
</file>